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<sst xmlns="http://schemas.openxmlformats.org/spreadsheetml/2006/main" count="6316" uniqueCount="2914">
  <si>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</si>
  <si>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</si>
  <si>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</si>
  <si>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</si>
  <si>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</si>
  <si>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</si>
  <si>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</si>
  <si>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</si>
  <si>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</si>
  <si>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</si>
  <si>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</si>
  <si>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</si>
  <si>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</si>
  <si>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</si>
  <si>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</si>
  <si>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</si>
  <si>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</si>
  <si>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</si>
  <si>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</si>
  <si>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</si>
  <si>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</si>
  <si>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</si>
  <si>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</si>
  <si>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</si>
  <si>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</si>
  <si>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</si>
  <si>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</si>
  <si>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</si>
  <si>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</si>
  <si>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</si>
  <si>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</si>
  <si>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</si>
  <si>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</si>
  <si>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</si>
  <si>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</si>
  <si>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</si>
  <si>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</si>
  <si>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</si>
  <si>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</si>
  <si>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</si>
  <si>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</si>
  <si>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</si>
  <si>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</si>
  <si>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</si>
  <si>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</si>
  <si>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</si>
  <si>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</si>
  <si>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</si>
  <si>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</si>
  <si>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</si>
  <si>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</si>
  <si>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</si>
  <si>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</si>
  <si>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</si>
  <si>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</si>
  <si>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</si>
  <si>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</si>
  <si>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</si>
  <si>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</si>
  <si>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</si>
  <si>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</si>
  <si>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</si>
  <si>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</si>
  <si>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</si>
  <si>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</si>
  <si>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</si>
  <si>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</si>
  <si>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</si>
  <si>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</si>
  <si>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</si>
  <si>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</si>
  <si>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</si>
  <si>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</si>
  <si>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</si>
  <si>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</si>
  <si>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</si>
  <si>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</si>
  <si>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</si>
  <si>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</si>
  <si>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</si>
  <si>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</si>
  <si>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</si>
  <si>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</si>
  <si>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</si>
  <si>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</si>
  <si>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</si>
  <si>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</si>
  <si>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</si>
  <si>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</si>
  <si>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</si>
  <si>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</si>
  <si>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</si>
  <si>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</si>
  <si>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</si>
  <si>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</si>
  <si>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</si>
  <si>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</si>
  <si>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</si>
  <si>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</si>
  <si>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</si>
  <si>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</si>
  <si>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</si>
  <si>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</si>
  <si>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</si>
  <si>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</si>
  <si>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</si>
  <si>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</si>
  <si>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</si>
  <si>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</si>
  <si>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</si>
  <si>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</si>
  <si>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</si>
  <si>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</si>
  <si>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</si>
  <si>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</si>
  <si>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</si>
  <si>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</si>
  <si>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</si>
  <si>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</si>
  <si>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</si>
  <si>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</si>
  <si>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</si>
  <si>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</si>
  <si>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</si>
  <si>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</si>
  <si>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</si>
  <si>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</si>
  <si>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</si>
  <si>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</si>
  <si>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</si>
  <si>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</si>
  <si>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</si>
  <si>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</si>
  <si>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</si>
  <si>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</si>
  <si>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</si>
  <si>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</si>
  <si>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</si>
  <si>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</si>
  <si>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</si>
  <si>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</si>
  <si>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</si>
  <si>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</si>
  <si>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</si>
  <si>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</si>
  <si>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</si>
  <si>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</si>
  <si>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</si>
  <si>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</si>
  <si>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</si>
  <si>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</si>
  <si>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</si>
  <si>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</si>
  <si>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</si>
  <si>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</si>
  <si>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</si>
  <si>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</si>
  <si>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</si>
  <si>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</si>
  <si>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</si>
  <si>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</si>
  <si>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</si>
  <si>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</si>
  <si>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</si>
  <si>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</si>
  <si>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</si>
  <si>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</si>
  <si>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</si>
  <si>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</si>
  <si>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</si>
  <si>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</si>
  <si>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</si>
  <si>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</si>
  <si>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</si>
  <si>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</si>
  <si>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</si>
  <si>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</si>
  <si>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</si>
  <si>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</si>
  <si>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</si>
  <si>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</si>
  <si>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</si>
  <si>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</si>
  <si>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</si>
  <si>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</si>
  <si>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</si>
  <si>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</si>
  <si>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</si>
  <si>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</si>
  <si>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</si>
  <si>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</si>
  <si>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</si>
  <si>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</si>
  <si>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</si>
  <si>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</si>
  <si>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</si>
  <si>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</si>
  <si>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</si>
  <si>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</si>
  <si>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</si>
  <si>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</si>
  <si>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</si>
  <si>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</si>
  <si>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</si>
  <si>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</si>
  <si>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</si>
  <si>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</si>
  <si>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</si>
  <si>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</si>
  <si>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</si>
  <si>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</si>
  <si>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</si>
  <si>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</si>
  <si>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</si>
  <si>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</si>
  <si>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</si>
  <si>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</si>
  <si>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</si>
  <si>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</si>
  <si>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</si>
  <si>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</si>
  <si>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</si>
  <si>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</si>
  <si>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</si>
  <si>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</si>
  <si>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</si>
  <si>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</si>
  <si>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</si>
  <si>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</si>
  <si>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</si>
  <si>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</si>
  <si>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</si>
  <si>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</si>
  <si>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</si>
  <si>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</si>
  <si>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</si>
  <si>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</si>
  <si>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</si>
  <si>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</si>
  <si>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</si>
  <si>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</si>
  <si>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</si>
  <si>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</si>
  <si>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</si>
  <si>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</si>
  <si>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</si>
  <si>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</si>
  <si>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</si>
  <si>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</si>
  <si>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</si>
  <si>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</si>
  <si>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</si>
  <si>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</si>
  <si>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</si>
  <si>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</si>
  <si>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</si>
  <si>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</si>
  <si>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</si>
  <si>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</si>
  <si>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</si>
  <si>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</si>
  <si>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</si>
  <si>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</si>
  <si>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</si>
  <si>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</si>
  <si>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</si>
  <si>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</si>
  <si>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</si>
  <si>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</si>
  <si>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</si>
  <si>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</si>
  <si>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</si>
  <si>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</si>
  <si>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</si>
  <si>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</si>
  <si>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</si>
  <si>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</si>
  <si>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</si>
  <si>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</si>
  <si>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</si>
  <si>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</si>
  <si>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</si>
  <si>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</si>
  <si>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</si>
  <si>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</si>
  <si>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</si>
  <si>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</si>
  <si>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</si>
  <si>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</si>
  <si>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</si>
  <si>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</si>
  <si>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</si>
  <si>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</si>
  <si>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</si>
  <si>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</si>
  <si>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</si>
  <si>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</si>
  <si>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</si>
  <si>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</si>
  <si>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</si>
  <si>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</si>
  <si>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</si>
  <si>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</si>
  <si>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</si>
  <si>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</si>
  <si>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</si>
  <si>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</si>
  <si>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</si>
  <si>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</si>
  <si>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</si>
  <si>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</si>
  <si>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</si>
  <si>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</si>
  <si>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</si>
  <si>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</si>
  <si>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</si>
  <si>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</si>
  <si>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</si>
  <si>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</si>
  <si>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</si>
  <si>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</si>
  <si>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</si>
  <si>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</si>
  <si>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</si>
  <si>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</si>
  <si>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</si>
  <si>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</si>
  <si>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</si>
  <si>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</si>
  <si>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</si>
  <si>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</si>
  <si>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</si>
  <si>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</si>
  <si>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</si>
  <si>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</si>
  <si>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</si>
  <si>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</si>
  <si>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</si>
  <si>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</si>
  <si>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</si>
  <si>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</si>
  <si>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</si>
  <si>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</si>
  <si>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</si>
  <si>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</si>
  <si>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</si>
  <si>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</si>
  <si>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</si>
  <si>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</si>
  <si>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</si>
  <si>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</si>
  <si>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</si>
  <si>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</si>
  <si>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</si>
  <si>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</si>
  <si>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</si>
  <si>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</si>
  <si>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</si>
  <si>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</si>
  <si>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</si>
  <si>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</si>
  <si>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</si>
  <si>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</si>
  <si>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</si>
  <si>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</si>
  <si>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</si>
  <si>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</si>
  <si>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</si>
  <si>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</si>
  <si>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</si>
  <si>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</si>
  <si>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</si>
  <si>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</si>
  <si>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</si>
  <si>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</si>
  <si>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</si>
  <si>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</si>
  <si>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</si>
  <si>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</si>
  <si>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</si>
  <si>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</si>
  <si>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</si>
  <si>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</si>
  <si>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</si>
  <si>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</si>
  <si>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</si>
  <si>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</si>
  <si>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</si>
  <si>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</si>
  <si>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</si>
  <si>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</si>
  <si>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</si>
  <si>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</si>
  <si>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</si>
  <si>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</si>
  <si>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</si>
  <si>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</si>
  <si>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</si>
  <si>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</si>
  <si>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</si>
  <si>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</si>
  <si>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</si>
  <si>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</si>
  <si>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</si>
  <si>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</si>
  <si>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</si>
  <si>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</si>
  <si>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</si>
  <si>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</si>
  <si>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</si>
  <si>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</si>
  <si>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</si>
  <si>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</si>
  <si>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</si>
  <si>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</si>
  <si>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</si>
  <si>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</si>
  <si>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</si>
  <si>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</si>
  <si>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</si>
  <si>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</si>
  <si>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</si>
  <si>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</si>
  <si>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</si>
  <si>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</si>
  <si>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</si>
  <si>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</si>
  <si>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</si>
  <si>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</si>
  <si>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</si>
  <si>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</si>
  <si>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</si>
  <si>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</si>
  <si>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</si>
  <si>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</si>
  <si>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</si>
  <si>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</si>
  <si>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</si>
  <si>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</si>
  <si>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</si>
  <si>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</si>
  <si>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</si>
  <si>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</si>
  <si>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</si>
  <si>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</si>
  <si>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</si>
  <si>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</si>
  <si>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</si>
  <si>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</si>
  <si>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</si>
  <si>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</si>
  <si>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</si>
  <si>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</si>
  <si>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</si>
  <si>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</si>
  <si>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</si>
  <si>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</si>
  <si>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</si>
  <si>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</si>
  <si>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</si>
  <si>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</si>
  <si>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</si>
  <si>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</si>
  <si>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</si>
  <si>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</si>
  <si>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</si>
  <si>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</si>
  <si>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</si>
  <si>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</si>
  <si>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</si>
  <si>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</si>
  <si>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</si>
  <si>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</si>
  <si>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</si>
  <si>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</si>
  <si>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</si>
  <si>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</si>
  <si>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</si>
  <si>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</si>
  <si>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</si>
  <si>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</si>
  <si>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</si>
  <si>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</si>
  <si>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</si>
  <si>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</si>
  <si>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</si>
  <si>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</si>
  <si>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</si>
  <si>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</si>
  <si>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</si>
  <si>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</si>
  <si>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</si>
  <si>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</si>
  <si>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</si>
  <si>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</si>
  <si>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</si>
  <si>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</si>
  <si>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</si>
  <si>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</si>
  <si>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</si>
  <si>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</si>
  <si>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</si>
  <si>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</si>
  <si>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</si>
  <si>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</si>
  <si>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</si>
  <si>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</si>
  <si>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</si>
  <si>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</si>
  <si>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</si>
  <si>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</si>
  <si>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</si>
  <si>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</si>
  <si>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</si>
  <si>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</si>
  <si>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</si>
  <si>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</si>
  <si>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</si>
  <si>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</si>
  <si>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</si>
  <si>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</si>
  <si>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</si>
  <si>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</si>
  <si>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</si>
  <si>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</si>
  <si>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</si>
  <si>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</si>
  <si>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</si>
  <si>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</si>
  <si>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</si>
  <si>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</si>
  <si>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</si>
  <si>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</si>
  <si>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</si>
  <si>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</si>
  <si>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</si>
  <si>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</si>
  <si>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</si>
  <si>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</si>
  <si>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</si>
  <si>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</si>
  <si>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</si>
  <si>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</si>
  <si>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</si>
  <si>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</si>
  <si>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</si>
  <si>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</si>
  <si>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</si>
  <si>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</si>
  <si>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</si>
  <si>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</si>
  <si>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</si>
  <si>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</si>
  <si>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</si>
  <si>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</si>
  <si>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</si>
  <si>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</si>
  <si>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</si>
  <si>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</si>
  <si>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</si>
  <si>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</si>
  <si>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</si>
  <si>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</si>
  <si>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</si>
  <si>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</si>
  <si>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</si>
  <si>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</si>
  <si>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</si>
  <si>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</si>
  <si>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</si>
  <si>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</si>
  <si>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</si>
  <si>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</si>
  <si>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</si>
  <si>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</si>
  <si>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</si>
  <si>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</si>
  <si>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</si>
  <si>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</si>
  <si>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</si>
  <si>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</si>
  <si>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</si>
  <si>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</si>
  <si>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</si>
  <si>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</si>
  <si>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</si>
  <si>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</si>
  <si>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</si>
  <si>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</si>
  <si>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</si>
  <si>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</si>
  <si>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</si>
  <si>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</si>
  <si>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</si>
  <si>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</si>
  <si>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</si>
  <si>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</si>
  <si>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</si>
  <si>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</si>
  <si>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</si>
  <si>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</si>
  <si>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</si>
  <si>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</si>
  <si>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</si>
  <si>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</si>
  <si>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</si>
  <si>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</si>
  <si>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</si>
  <si>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</si>
  <si>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</si>
  <si>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</si>
  <si>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</si>
  <si>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</si>
  <si>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</si>
  <si>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</si>
  <si>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</si>
  <si>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</si>
  <si>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</si>
  <si>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</si>
  <si>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</si>
  <si>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</si>
  <si>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</si>
  <si>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</si>
  <si>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</si>
  <si>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</si>
  <si>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</si>
  <si>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</si>
  <si>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</si>
  <si>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</si>
  <si>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</si>
  <si>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</si>
  <si>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</si>
  <si>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</si>
  <si>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</si>
  <si>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</si>
  <si>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</si>
  <si>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</si>
  <si>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</si>
  <si>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</si>
  <si>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</si>
  <si>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</si>
  <si>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</si>
  <si>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</si>
  <si>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</si>
  <si>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</si>
  <si>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</si>
  <si>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</si>
  <si>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</si>
  <si>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</si>
  <si>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</si>
  <si>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</si>
  <si>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</si>
  <si>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</si>
  <si>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</si>
  <si>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</si>
  <si>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</si>
  <si>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</si>
  <si>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</si>
  <si>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</si>
  <si>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</si>
  <si>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</si>
  <si>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</si>
  <si>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</si>
  <si>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</si>
  <si>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</si>
  <si>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</si>
  <si>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</si>
  <si>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</si>
  <si>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</si>
  <si>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</si>
  <si>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</si>
  <si>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</si>
  <si>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</si>
  <si>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</si>
  <si>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</si>
  <si>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</si>
  <si>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</si>
  <si>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</si>
  <si>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</si>
  <si>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</si>
  <si>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</si>
  <si>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</si>
  <si>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</si>
  <si>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</si>
  <si>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</si>
  <si>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</si>
  <si>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</si>
  <si>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</si>
  <si>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</si>
  <si>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</si>
  <si>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</si>
  <si>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</si>
  <si>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</si>
  <si>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</si>
  <si>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</si>
  <si>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</si>
  <si>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</si>
  <si>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</si>
  <si>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</si>
  <si>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</si>
  <si>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</si>
  <si>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</si>
  <si>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</si>
  <si>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</si>
  <si>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</si>
  <si>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</si>
  <si>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</si>
  <si>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</si>
  <si>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</si>
  <si>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</si>
  <si>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</si>
  <si>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</si>
  <si>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</si>
  <si>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</si>
  <si>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</si>
  <si>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</si>
  <si>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</si>
  <si>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</si>
  <si>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</si>
  <si>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</si>
  <si>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</si>
  <si>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</si>
  <si>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</si>
  <si>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</si>
  <si>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</si>
  <si>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</si>
  <si>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</si>
  <si>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</si>
  <si>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</si>
  <si>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</si>
  <si>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</si>
  <si>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</si>
  <si>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</si>
  <si>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</si>
  <si>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</si>
  <si>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</si>
  <si>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</si>
  <si>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</si>
  <si>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</si>
  <si>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</si>
  <si>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</si>
  <si>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</si>
  <si>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</si>
  <si>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</si>
  <si>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</si>
  <si>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</si>
  <si>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</si>
  <si>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</si>
  <si>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</si>
  <si>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</si>
  <si>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</si>
  <si>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</si>
  <si>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</si>
  <si>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</si>
  <si>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</si>
  <si>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</si>
  <si>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</si>
  <si>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</si>
  <si>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</si>
  <si>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</si>
  <si>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</si>
  <si>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</si>
  <si>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</si>
  <si>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</si>
  <si>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</si>
  <si>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</si>
  <si>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</si>
  <si>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</si>
  <si>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</si>
  <si>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</si>
  <si>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</si>
  <si>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</si>
  <si>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</si>
  <si>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</si>
  <si>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</si>
  <si>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</si>
  <si>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</si>
  <si>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</si>
  <si>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</si>
  <si>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</si>
  <si>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</si>
  <si>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</si>
  <si>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</si>
  <si>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</si>
  <si>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</si>
  <si>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</si>
  <si>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</si>
  <si>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</si>
  <si>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</si>
  <si>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</si>
  <si>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</si>
  <si>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</si>
  <si>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</si>
  <si>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</si>
  <si>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</si>
  <si>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</si>
  <si>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</si>
  <si>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</si>
  <si>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</si>
  <si>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</si>
  <si>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</si>
  <si>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</si>
  <si>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</si>
  <si>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</si>
  <si>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</si>
  <si>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</si>
  <si>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</si>
  <si>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</si>
  <si>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</si>
  <si>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</si>
  <si>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</si>
  <si>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</si>
  <si>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</si>
  <si>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</si>
  <si>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</si>
  <si>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</si>
  <si>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</si>
  <si>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</si>
  <si>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</si>
  <si>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</si>
  <si>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</si>
  <si>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</si>
  <si>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</si>
  <si>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</si>
  <si>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</si>
  <si>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</si>
  <si>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</si>
  <si>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</si>
  <si>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</si>
  <si>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</si>
  <si>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</si>
  <si>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</si>
  <si>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</si>
  <si>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</si>
  <si>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</si>
  <si>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</si>
  <si>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</si>
  <si>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</si>
  <si>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</si>
  <si>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</si>
  <si>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</si>
  <si>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</si>
  <si>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</si>
  <si>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</si>
  <si>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</si>
  <si>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</si>
  <si>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</si>
  <si>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</si>
  <si>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</si>
  <si>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</si>
  <si>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</si>
  <si>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</si>
  <si>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</si>
  <si>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</si>
  <si>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</si>
  <si>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</si>
  <si>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</si>
  <si>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</si>
  <si>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</si>
  <si>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</si>
  <si>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</si>
  <si>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</si>
  <si>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</si>
  <si>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</si>
  <si>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</si>
  <si>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</si>
  <si>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</si>
  <si>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</si>
  <si>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</si>
  <si>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</si>
  <si>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</si>
  <si>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</si>
  <si>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</si>
  <si>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</si>
  <si>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</si>
  <si>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</si>
  <si>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</si>
  <si>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</si>
  <si>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</si>
  <si>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</si>
  <si>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</si>
  <si>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</si>
  <si>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</si>
  <si>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</si>
  <si>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</si>
  <si>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</si>
  <si>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</si>
  <si>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</si>
  <si>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</si>
  <si>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</si>
  <si>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</si>
  <si>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</si>
  <si>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</si>
  <si>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</si>
  <si>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</si>
  <si>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</si>
  <si>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</si>
  <si>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</si>
  <si>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</si>
  <si>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</si>
  <si>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</si>
  <si>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</si>
  <si>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</si>
  <si>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</si>
  <si>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</si>
  <si>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</si>
  <si>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</si>
  <si>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</si>
  <si>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</si>
  <si>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</si>
  <si>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</si>
  <si>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</si>
  <si>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</si>
  <si>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</si>
  <si>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</si>
  <si>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</si>
  <si>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</si>
  <si>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</si>
  <si>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</si>
  <si>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</si>
  <si>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</si>
  <si>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</si>
  <si>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</si>
  <si>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</si>
  <si>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</si>
  <si>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</si>
  <si>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</si>
  <si>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</si>
  <si>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</si>
  <si>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</si>
  <si>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</si>
  <si>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</si>
  <si>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</si>
  <si>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</si>
  <si>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</si>
  <si>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</si>
  <si>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</si>
  <si>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</si>
  <si>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</si>
  <si>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</si>
  <si>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</si>
  <si>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</si>
  <si>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</si>
  <si>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</si>
  <si>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</si>
  <si>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</si>
  <si>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</si>
  <si>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</si>
  <si>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</si>
  <si>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</si>
  <si>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</si>
  <si>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</si>
  <si>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</si>
  <si>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</si>
  <si>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</si>
  <si>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</si>
  <si>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</si>
  <si>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</si>
  <si>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</si>
  <si>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</si>
  <si>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</si>
  <si>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</si>
  <si>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</si>
  <si>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</si>
  <si>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</si>
  <si>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</si>
  <si>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</si>
  <si>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</si>
  <si>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</si>
  <si>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</si>
  <si>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</si>
  <si>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</si>
  <si>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</si>
  <si>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</si>
  <si>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</si>
  <si>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</si>
  <si>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</si>
  <si>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</si>
  <si>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</si>
  <si>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</si>
  <si>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</si>
  <si>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</si>
  <si>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</si>
  <si>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</si>
  <si>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</si>
  <si>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</si>
  <si>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</si>
  <si>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</si>
  <si>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</si>
  <si>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</si>
  <si>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</si>
  <si>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</si>
  <si>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</si>
  <si>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</si>
  <si>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</si>
  <si>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</si>
  <si>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</si>
  <si>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</si>
  <si>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</si>
  <si>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</si>
  <si>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</si>
  <si>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</si>
  <si>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</si>
  <si>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</si>
  <si>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</si>
  <si>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</si>
  <si>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</si>
  <si>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</si>
  <si>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</si>
  <si>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</si>
  <si>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</si>
  <si>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</si>
  <si>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</si>
  <si>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</si>
  <si>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</si>
  <si>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</si>
  <si>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</si>
  <si>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</si>
  <si>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</si>
  <si>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</si>
  <si>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</si>
  <si>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</si>
  <si>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</si>
  <si>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</si>
  <si>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</si>
  <si>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</si>
  <si>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</si>
  <si>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</si>
  <si>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</si>
  <si>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</si>
  <si>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</si>
  <si>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</si>
  <si>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</si>
  <si>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</si>
  <si>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</si>
  <si>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</si>
  <si>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</si>
  <si>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</si>
  <si>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</si>
  <si>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</si>
  <si>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</si>
  <si>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</si>
  <si>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</si>
  <si>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</si>
  <si>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</si>
  <si>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</si>
  <si>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</si>
  <si>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</si>
  <si>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</si>
  <si>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</si>
  <si>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</si>
  <si>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</si>
  <si>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</si>
  <si>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</si>
  <si>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</si>
  <si>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</si>
  <si>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</si>
  <si>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</si>
  <si>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</si>
  <si>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</si>
  <si>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</si>
  <si>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</si>
  <si>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</si>
  <si>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</si>
  <si>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</si>
  <si>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</si>
  <si>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</si>
  <si>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</si>
  <si>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</si>
  <si>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</si>
  <si>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</si>
  <si>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</si>
  <si>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</si>
  <si>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</si>
  <si>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</si>
  <si>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</si>
  <si>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</si>
  <si>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</si>
  <si>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</si>
  <si>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</si>
  <si>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</si>
  <si>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</si>
  <si>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</si>
  <si>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</si>
  <si>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</si>
  <si>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</si>
  <si>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</si>
  <si>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</si>
  <si>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</si>
  <si>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</si>
  <si>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</si>
  <si>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</si>
  <si>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</si>
  <si>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</si>
  <si>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</si>
  <si>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</si>
  <si>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</si>
  <si>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</si>
  <si>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</si>
  <si>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</si>
  <si>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</si>
  <si>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</si>
  <si>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</si>
  <si>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</si>
  <si>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</si>
  <si>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</si>
  <si>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</si>
  <si>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</si>
  <si>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</si>
  <si>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</si>
  <si>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</si>
  <si>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</si>
  <si>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</si>
  <si>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</si>
  <si>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</si>
  <si>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</si>
  <si>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</si>
  <si>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</si>
  <si>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</si>
  <si>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</si>
  <si>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</si>
  <si>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</si>
  <si>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</si>
  <si>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</si>
  <si>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</si>
  <si>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</si>
  <si>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</si>
  <si>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</si>
  <si>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</si>
  <si>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</si>
  <si>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</si>
  <si>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</si>
  <si>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</si>
  <si>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</si>
  <si>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</si>
  <si>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</si>
  <si>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</si>
  <si>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</si>
  <si>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</si>
  <si>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</si>
  <si>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</si>
  <si>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</si>
  <si>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</si>
  <si>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</si>
  <si>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</si>
  <si>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</si>
  <si>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</si>
  <si>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</si>
  <si>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</si>
  <si>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</si>
  <si>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</si>
  <si>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</si>
  <si>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</si>
  <si>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</si>
  <si>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</si>
  <si>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</si>
  <si>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</si>
  <si>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</si>
  <si>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</si>
  <si>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</si>
  <si>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</si>
  <si>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</si>
  <si>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</si>
  <si>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</si>
  <si>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</si>
  <si>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</si>
  <si>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</si>
  <si>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</si>
  <si>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</si>
  <si>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</si>
  <si>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</si>
  <si>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</si>
  <si>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</si>
  <si>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</si>
  <si>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</si>
  <si>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</si>
  <si>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</si>
  <si>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</si>
  <si>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</si>
  <si>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</si>
  <si>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</si>
  <si>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</si>
  <si>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</si>
  <si>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</si>
  <si>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</si>
  <si>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</si>
  <si>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</si>
  <si>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</si>
  <si>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</si>
  <si>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</si>
  <si>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</si>
  <si>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</si>
  <si>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</si>
  <si>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</si>
  <si>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</si>
  <si>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</si>
  <si>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</si>
  <si>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</si>
  <si>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</si>
  <si>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</si>
  <si>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</si>
  <si>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</si>
  <si>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</si>
  <si>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</si>
  <si>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</si>
  <si>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</si>
  <si>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</si>
  <si>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</si>
  <si>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</si>
  <si>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</si>
  <si>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</si>
  <si>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</si>
  <si>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</si>
  <si>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</si>
  <si>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</si>
  <si>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</si>
  <si>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</si>
  <si>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</si>
  <si>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</si>
  <si>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</si>
  <si>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</si>
  <si>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</si>
  <si>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</si>
  <si>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</si>
  <si>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</si>
  <si>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</si>
  <si>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</si>
  <si>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</si>
  <si>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</si>
  <si>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</si>
  <si>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</si>
  <si>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</si>
  <si>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</si>
  <si>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</si>
  <si>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</si>
  <si>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</si>
  <si>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</si>
  <si>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</si>
  <si>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</si>
  <si>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</si>
  <si>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</si>
  <si>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</si>
  <si>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</si>
  <si>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</si>
  <si>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</si>
  <si>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</si>
  <si>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</si>
  <si>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</si>
  <si>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</si>
  <si>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</si>
  <si>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</si>
  <si>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</si>
  <si>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</si>
  <si>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</si>
  <si>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</si>
  <si>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</si>
  <si>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</si>
  <si>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</si>
  <si>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</si>
  <si>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</si>
  <si>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</si>
  <si>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</si>
  <si>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</si>
  <si>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</si>
  <si>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</si>
  <si>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</si>
  <si>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</si>
  <si>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</si>
  <si>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</si>
  <si>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</si>
  <si>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</si>
  <si>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</si>
  <si>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</si>
  <si>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</si>
  <si>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</si>
  <si>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</si>
  <si>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</si>
  <si>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</si>
  <si>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</si>
  <si>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</si>
  <si>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</si>
  <si>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</si>
  <si>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</si>
  <si>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</si>
  <si>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</si>
  <si>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</si>
  <si>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</si>
  <si>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</si>
  <si>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</si>
  <si>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</si>
  <si>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</si>
  <si>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</si>
  <si>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</si>
  <si>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</si>
  <si>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</si>
  <si>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</si>
  <si>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</si>
  <si>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</si>
  <si>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</si>
  <si>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</si>
  <si>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</si>
  <si>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</si>
  <si>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</si>
  <si>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</si>
  <si>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</si>
  <si>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</si>
  <si>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</si>
  <si>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</si>
  <si>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</si>
  <si>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</si>
  <si>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</si>
  <si>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</si>
  <si>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</si>
  <si>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</si>
  <si>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</si>
  <si>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</si>
  <si>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</si>
  <si>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</si>
  <si>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</si>
  <si>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</si>
  <si>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</si>
  <si>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</si>
  <si>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</si>
  <si>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</si>
  <si>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</si>
  <si>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</si>
  <si>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</si>
  <si>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</si>
  <si>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</si>
  <si>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</si>
  <si>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</si>
  <si>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</si>
  <si>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</si>
  <si>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</si>
  <si>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</si>
  <si>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</si>
  <si>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</si>
  <si>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</si>
  <si>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</si>
  <si>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</si>
  <si>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</si>
  <si>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</si>
  <si>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</si>
  <si>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</si>
  <si>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</si>
  <si>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</si>
  <si>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</si>
  <si>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</si>
  <si>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</si>
  <si>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</si>
  <si>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</si>
  <si>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</si>
  <si>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</si>
  <si>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</si>
  <si>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</si>
  <si>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</si>
  <si>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</si>
  <si>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</si>
  <si>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</si>
  <si>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</si>
  <si>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</si>
  <si>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</si>
  <si>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</si>
  <si>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</si>
  <si>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</si>
  <si>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</si>
  <si>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</si>
  <si>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</si>
  <si>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</si>
  <si>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</si>
  <si>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</si>
  <si>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</si>
  <si>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</si>
  <si>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</si>
  <si>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</si>
  <si>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</si>
  <si>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</si>
  <si>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</si>
  <si>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</si>
  <si>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</si>
  <si>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</si>
  <si>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</si>
  <si>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</si>
  <si>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</si>
  <si>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</si>
  <si>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</si>
  <si>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</si>
  <si>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</si>
  <si>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</si>
  <si>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</si>
  <si>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</si>
  <si>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</si>
  <si>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</si>
  <si>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</si>
  <si>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</si>
  <si>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</si>
  <si>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</si>
  <si>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</si>
  <si>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</si>
  <si>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</si>
  <si>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</si>
  <si>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</si>
  <si>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</si>
  <si>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</si>
  <si>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</si>
  <si>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</si>
  <si>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</si>
  <si>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</si>
  <si>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</si>
  <si>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</si>
  <si>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</si>
  <si>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</si>
  <si>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</si>
  <si>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</si>
  <si>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</si>
  <si>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</si>
  <si>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</si>
  <si>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</si>
  <si>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</si>
  <si>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</si>
  <si>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</si>
  <si>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</si>
  <si>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</si>
  <si>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</si>
  <si>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</si>
  <si>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</si>
  <si>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</si>
  <si>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</si>
  <si>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</si>
  <si>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</si>
  <si>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</si>
  <si>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</si>
  <si>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</si>
  <si>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</si>
  <si>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</si>
  <si>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</si>
  <si>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</si>
  <si>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</si>
  <si>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</si>
  <si>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</si>
  <si>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</si>
  <si>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</si>
  <si>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</si>
  <si>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</si>
  <si>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</si>
  <si>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</si>
  <si>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</si>
  <si>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</si>
  <si>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</si>
  <si>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</si>
  <si>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</si>
  <si>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</si>
  <si>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</si>
  <si>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</si>
  <si>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</si>
  <si>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</si>
  <si>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</si>
  <si>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</si>
  <si>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</si>
  <si>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</si>
  <si>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</si>
  <si>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</si>
  <si>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</si>
  <si>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</si>
  <si>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</si>
  <si>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</si>
  <si>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</si>
  <si>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</si>
  <si>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</si>
  <si>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</si>
  <si>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</si>
  <si>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</si>
  <si>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</si>
  <si>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</si>
  <si>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</si>
  <si>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</si>
  <si>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</si>
  <si>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</si>
  <si>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</si>
  <si>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</si>
  <si>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</si>
  <si>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</si>
  <si>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</si>
  <si>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</si>
  <si>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</si>
  <si>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</si>
  <si>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</si>
  <si>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</si>
  <si>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</si>
  <si>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</si>
  <si>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</si>
  <si>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</si>
  <si>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</si>
  <si>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</si>
  <si>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</si>
  <si>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</si>
  <si>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</si>
  <si>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</si>
  <si>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</si>
  <si>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</si>
  <si>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</si>
  <si>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</si>
  <si>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</si>
  <si>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</si>
  <si>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</si>
  <si>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</si>
  <si>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</si>
  <si>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</si>
  <si>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</si>
  <si>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</si>
  <si>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</si>
  <si>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</si>
  <si>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</si>
  <si>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</si>
  <si>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</si>
  <si>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</si>
  <si>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</si>
  <si>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</si>
  <si>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</si>
  <si>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</si>
  <si>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</si>
  <si>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</si>
  <si>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</si>
  <si>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</si>
  <si>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</si>
  <si>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</si>
  <si>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</si>
  <si>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</si>
  <si>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</si>
  <si>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</si>
  <si>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</si>
  <si>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</si>
  <si>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</si>
  <si>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</si>
  <si>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</si>
  <si>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</si>
  <si>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</si>
  <si>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</si>
  <si>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</si>
  <si>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</si>
  <si>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</si>
  <si>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</si>
  <si>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</si>
  <si>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</si>
  <si>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</si>
  <si>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</si>
  <si>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</si>
  <si>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</si>
  <si>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</si>
  <si>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</si>
  <si>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</si>
  <si>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</si>
  <si>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</si>
  <si>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</si>
  <si>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</si>
  <si>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</si>
  <si>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</si>
  <si>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</si>
  <si>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</si>
  <si>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</si>
  <si>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</si>
  <si>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</si>
  <si>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</si>
  <si>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</si>
  <si>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</si>
  <si>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</si>
  <si>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</si>
  <si>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</si>
  <si>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</si>
  <si>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</si>
  <si>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</si>
  <si>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</si>
  <si>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</si>
  <si>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</si>
  <si>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</si>
  <si>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</si>
  <si>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</si>
  <si>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</si>
  <si>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</si>
  <si>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</si>
  <si>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</si>
  <si>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</si>
  <si>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</si>
  <si>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</si>
  <si>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</si>
  <si>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</si>
  <si>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</si>
  <si>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</si>
  <si>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</si>
  <si>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</si>
  <si>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</si>
  <si>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</si>
  <si>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</si>
  <si>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</si>
  <si>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</si>
  <si>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</si>
  <si>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</si>
  <si>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</si>
  <si>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</si>
  <si>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</si>
  <si>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</si>
  <si>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</si>
  <si>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</si>
  <si>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</si>
  <si>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</si>
  <si>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</si>
  <si>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</si>
  <si>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</si>
  <si>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</si>
  <si>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</si>
  <si>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</si>
  <si>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</si>
  <si>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</si>
  <si>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</si>
  <si>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</si>
  <si>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</si>
  <si>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</si>
  <si>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</si>
  <si>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</si>
  <si>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</si>
  <si>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</si>
  <si>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</si>
  <si>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</si>
  <si>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</si>
  <si>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</si>
  <si>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</si>
  <si>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</si>
  <si>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</si>
  <si>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</si>
  <si>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</si>
  <si>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</si>
  <si>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</si>
  <si>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</si>
  <si>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</si>
  <si>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</si>
  <si>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</si>
  <si>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</si>
  <si>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</si>
  <si>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</si>
  <si>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</si>
  <si>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</si>
  <si>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</si>
  <si>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</si>
  <si>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</si>
  <si>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</si>
  <si>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</si>
  <si>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</si>
  <si>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</si>
  <si>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</si>
  <si>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</si>
  <si>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</si>
  <si>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</si>
  <si>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</si>
  <si>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</si>
  <si>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</si>
  <si>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</si>
  <si>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</si>
  <si>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</si>
  <si>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</si>
  <si>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</si>
  <si>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</si>
  <si>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</si>
  <si>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</si>
  <si>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</si>
  <si>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</si>
  <si>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</si>
  <si>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</si>
  <si>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</si>
  <si>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</si>
  <si>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</si>
  <si>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</si>
  <si>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</si>
  <si>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</si>
  <si>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</si>
  <si>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</si>
  <si>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</si>
  <si>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</si>
  <si>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</si>
  <si>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</si>
  <si>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</si>
  <si>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</si>
  <si>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</si>
  <si>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</si>
  <si>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</si>
  <si>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</si>
  <si>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</si>
  <si>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</si>
  <si>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</si>
  <si>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</si>
  <si>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</si>
  <si>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</si>
  <si>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</si>
  <si>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</si>
  <si>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</si>
  <si>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</si>
  <si>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</si>
  <si>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</si>
  <si>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</si>
  <si>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</si>
  <si>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</si>
  <si>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</si>
  <si>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</si>
  <si>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</si>
  <si>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</si>
  <si>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</si>
  <si>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</si>
  <si>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</si>
  <si>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</si>
  <si>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</si>
  <si>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</si>
  <si>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</si>
  <si>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</si>
  <si>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</si>
  <si>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</si>
  <si>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</si>
  <si>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</si>
  <si>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</si>
  <si>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</si>
  <si>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</si>
  <si>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</si>
  <si>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</si>
  <si>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</si>
  <si>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</si>
  <si>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</si>
  <si>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</si>
  <si>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</si>
  <si>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</si>
  <si>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</si>
  <si>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</si>
  <si>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</si>
  <si>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</si>
  <si>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</si>
  <si>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</si>
  <si>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</si>
  <si>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</si>
  <si>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</si>
  <si>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</si>
  <si>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</si>
  <si>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</si>
  <si>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</si>
  <si>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</si>
  <si>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</si>
  <si>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</si>
  <si>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</si>
  <si>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</si>
  <si>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</si>
  <si>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</si>
  <si>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</si>
  <si>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</si>
  <si>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</si>
  <si>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</si>
  <si>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</si>
  <si>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</si>
  <si>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</si>
  <si>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</si>
  <si>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</si>
  <si>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</si>
  <si>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</si>
  <si>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</si>
  <si>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</si>
  <si>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</si>
  <si>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</si>
  <si>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</si>
  <si>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</si>
  <si>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</si>
  <si>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</si>
  <si>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</si>
  <si>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</si>
  <si>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</si>
  <si>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</si>
  <si>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</si>
  <si>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</si>
  <si>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</si>
  <si>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</si>
  <si>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</si>
  <si>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</si>
  <si>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</si>
  <si>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</si>
  <si>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</si>
  <si>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</si>
  <si>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</si>
  <si>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</si>
  <si>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</si>
  <si>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</si>
  <si>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</si>
  <si>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</si>
  <si>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</si>
  <si>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</si>
  <si>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</si>
  <si>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</si>
  <si>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</si>
  <si>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</si>
  <si>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</si>
  <si>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</si>
  <si>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</si>
  <si>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</si>
  <si>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</si>
  <si>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</si>
  <si>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</si>
  <si>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</si>
  <si>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</si>
  <si>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</si>
  <si>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</si>
  <si>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</si>
  <si>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</si>
  <si>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</si>
  <si>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</si>
  <si>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</si>
  <si>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</si>
  <si>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</si>
  <si>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</si>
  <si>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</si>
  <si>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</si>
  <si>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</si>
  <si>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</si>
  <si>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</si>
  <si>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</si>
  <si>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</si>
  <si>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</si>
  <si>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</si>
  <si>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</si>
  <si>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</si>
  <si>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</si>
  <si>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</si>
  <si>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</si>
  <si>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</si>
  <si>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</si>
  <si>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</si>
  <si>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</si>
  <si>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</si>
  <si>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</si>
  <si>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</si>
  <si>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</si>
  <si>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</si>
  <si>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</si>
  <si>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</si>
  <si>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</si>
  <si>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</si>
  <si>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</si>
  <si>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</si>
  <si>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</si>
  <si>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</si>
  <si>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</si>
  <si>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</si>
  <si>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</si>
  <si>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</si>
  <si>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</si>
  <si>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</si>
  <si>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</si>
  <si>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</si>
  <si>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</si>
  <si>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</si>
  <si>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</si>
  <si>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</si>
  <si>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</si>
  <si>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</si>
  <si>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</si>
  <si>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</si>
  <si>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</si>
  <si>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</si>
  <si>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</si>
  <si>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</si>
  <si>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</si>
  <si>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</si>
  <si>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</si>
  <si>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</si>
  <si>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</si>
  <si>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</si>
  <si>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</si>
  <si>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</si>
  <si>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</si>
  <si>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</si>
  <si>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</si>
  <si>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</si>
  <si>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</si>
  <si>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</si>
  <si>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</si>
  <si>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</si>
  <si>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</si>
  <si>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</si>
  <si>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</si>
  <si>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</si>
  <si>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</si>
  <si>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</si>
  <si>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</si>
  <si>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</si>
  <si>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</si>
  <si>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</si>
  <si>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</si>
  <si>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</si>
  <si>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</si>
  <si>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</si>
  <si>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</si>
  <si>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</si>
  <si>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</si>
  <si>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</si>
  <si>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</si>
  <si>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</si>
  <si>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</si>
  <si>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</si>
  <si>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</si>
  <si>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</si>
  <si>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</si>
  <si>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</si>
  <si>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</si>
  <si>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</si>
  <si>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</si>
  <si>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</si>
  <si>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</si>
  <si>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</si>
  <si>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</si>
  <si>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</si>
  <si>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</si>
  <si>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</si>
  <si>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</si>
  <si>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</si>
  <si>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</si>
  <si>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</si>
  <si>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</si>
  <si>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</si>
  <si>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</si>
  <si>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</si>
  <si>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</si>
  <si>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</si>
  <si>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</si>
  <si>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</si>
  <si>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</si>
  <si>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</si>
  <si>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</si>
  <si>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</si>
  <si>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</si>
  <si>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</si>
  <si>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</si>
  <si>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</si>
  <si>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</si>
  <si>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</si>
  <si>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</si>
  <si>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</si>
  <si>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</si>
  <si>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</si>
  <si>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</si>
  <si>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</si>
  <si>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</si>
  <si>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</si>
  <si>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</si>
  <si>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</si>
  <si>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</si>
  <si>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</si>
  <si>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</si>
  <si>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</si>
  <si>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</si>
  <si>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</si>
  <si>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</si>
  <si>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</si>
  <si>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</si>
  <si>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</si>
  <si>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</si>
  <si>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</si>
  <si>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</si>
  <si>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</si>
  <si>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</si>
  <si>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</si>
  <si>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</si>
  <si>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</si>
  <si>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</si>
  <si>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</si>
  <si>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</si>
  <si>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</si>
  <si>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</si>
  <si>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</si>
  <si>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</si>
  <si>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</si>
  <si>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</si>
  <si>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</si>
  <si>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</si>
  <si>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</si>
  <si>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</si>
  <si>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</si>
  <si>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</si>
  <si>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</si>
  <si>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</si>
  <si>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</si>
  <si>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</si>
  <si>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</si>
  <si>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</si>
  <si>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</si>
  <si>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</si>
  <si>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</si>
  <si>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</si>
  <si>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</si>
  <si>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</si>
  <si>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</si>
  <si>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</si>
  <si>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</si>
  <si>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</si>
  <si>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</si>
  <si>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</si>
  <si>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</si>
  <si>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</si>
  <si>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</si>
  <si>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</si>
  <si>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</si>
  <si>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</si>
  <si>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</si>
  <si>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</si>
  <si>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</si>
  <si>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</si>
  <si>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</si>
  <si>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</si>
  <si>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</si>
  <si>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</si>
  <si>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</si>
  <si>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</si>
  <si>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</si>
  <si>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</si>
  <si>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</si>
  <si>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</si>
  <si>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</si>
  <si>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</si>
  <si>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</si>
  <si>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</si>
  <si>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</si>
  <si>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</si>
  <si>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</si>
  <si>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</si>
  <si>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</si>
  <si>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</si>
  <si>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</si>
  <si>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</si>
  <si>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</si>
  <si>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</si>
  <si>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</si>
  <si>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</si>
  <si>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</si>
  <si>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</si>
  <si>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</si>
  <si>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</si>
  <si>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</si>
  <si>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</si>
  <si>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</si>
  <si>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</si>
  <si>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</si>
  <si>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</si>
  <si>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</si>
  <si>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</si>
  <si>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</si>
  <si>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</si>
  <si>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</si>
  <si>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</si>
  <si>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</si>
  <si>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</si>
  <si>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</si>
  <si>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</si>
  <si>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</si>
  <si>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</si>
  <si>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</si>
  <si>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</si>
  <si>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</si>
  <si>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</si>
  <si>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</si>
  <si>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</si>
  <si>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</si>
  <si>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</si>
  <si>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</si>
  <si>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</si>
  <si>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</si>
  <si>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</si>
  <si>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</si>
  <si>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</si>
  <si>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</si>
  <si>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</si>
  <si>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</si>
  <si>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</si>
  <si>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</si>
  <si>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</si>
  <si>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</si>
  <si>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</si>
  <si>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</si>
  <si>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</si>
  <si>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</si>
  <si>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</si>
  <si>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</si>
  <si>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</si>
  <si>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</si>
  <si>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</si>
  <si>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</si>
  <si>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</si>
  <si>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</si>
  <si>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</si>
  <si>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</si>
  <si>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</si>
  <si>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</si>
  <si>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</si>
  <si>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</si>
  <si>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</si>
  <si>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</si>
  <si>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</si>
  <si>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</si>
  <si>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</si>
  <si>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</si>
  <si>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</si>
  <si>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</si>
  <si>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</si>
  <si>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</si>
  <si>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</si>
  <si>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</si>
  <si>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</si>
  <si>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</si>
  <si>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</si>
  <si>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</si>
  <si>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</si>
  <si>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</si>
  <si>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</si>
  <si>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</si>
  <si>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</si>
  <si>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</si>
  <si>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</si>
  <si>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</si>
  <si>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</si>
  <si>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</si>
  <si>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</si>
  <si>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</si>
  <si>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</si>
  <si>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</si>
  <si>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</si>
  <si>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</si>
  <si>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</si>
  <si>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</si>
  <si>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</si>
  <si>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</si>
  <si>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</si>
  <si>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</si>
  <si>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</si>
  <si>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</si>
  <si>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</si>
  <si>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</si>
  <si>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</si>
  <si>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</si>
  <si>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</si>
  <si>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</si>
  <si>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</si>
  <si>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</si>
  <si>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</si>
  <si>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</si>
  <si>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</si>
  <si>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</si>
  <si>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</si>
  <si>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</si>
  <si>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</si>
  <si>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</si>
  <si>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</si>
  <si>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</si>
  <si>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</si>
  <si>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</si>
  <si>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</si>
  <si>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</si>
  <si>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</si>
  <si>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</si>
  <si>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</si>
  <si>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</si>
  <si>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</si>
  <si>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</si>
  <si>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</si>
  <si>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</si>
  <si>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</si>
  <si>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</si>
  <si>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</si>
  <si>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</si>
  <si>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</si>
  <si>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</si>
  <si>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</si>
  <si>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</si>
  <si>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</si>
  <si>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</si>
  <si>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</si>
  <si>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</si>
  <si>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</si>
  <si>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</si>
  <si>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</si>
  <si>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</si>
  <si>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</si>
  <si>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</si>
  <si>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</si>
  <si>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</si>
  <si>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</si>
  <si>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</si>
  <si>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</si>
  <si>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</si>
  <si>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</si>
  <si>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</si>
  <si>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</si>
  <si>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</si>
  <si>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</si>
  <si>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</si>
  <si>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</si>
  <si>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</si>
  <si>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</si>
  <si>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</si>
  <si>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</si>
  <si>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</si>
  <si>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</si>
  <si>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</si>
  <si>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</si>
  <si>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</si>
  <si>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</si>
  <si>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</si>
  <si>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</si>
  <si>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</si>
  <si>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</si>
  <si>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</si>
  <si>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</si>
  <si>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</si>
  <si>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</si>
  <si>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</si>
  <si>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</si>
  <si>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</si>
  <si>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</si>
  <si>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</si>
  <si>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</si>
  <si>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</si>
  <si>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</si>
  <si>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</si>
  <si>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</si>
  <si>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</si>
  <si>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</si>
  <si>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</si>
  <si>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</si>
  <si>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</si>
  <si>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</si>
  <si>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</si>
  <si>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</si>
  <si>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</si>
  <si>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</si>
  <si>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</si>
  <si>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</si>
  <si>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</si>
  <si>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</si>
  <si>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</si>
  <si>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</si>
  <si>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</si>
  <si>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</si>
  <si>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</si>
  <si>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</si>
  <si>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</si>
  <si>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</si>
  <si>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</si>
  <si>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</si>
  <si>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</si>
  <si>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</si>
  <si>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</si>
  <si>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</si>
  <si>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</si>
  <si>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</si>
  <si>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</si>
  <si>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</si>
  <si>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</si>
  <si>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</si>
  <si>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</si>
  <si>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</si>
  <si>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</si>
  <si>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</si>
  <si>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</si>
  <si>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</si>
  <si>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</si>
  <si>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</si>
  <si>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</si>
  <si>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</si>
  <si>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</si>
  <si>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</si>
  <si>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</si>
  <si>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</si>
  <si>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</si>
  <si>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</si>
  <si>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</si>
  <si>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</si>
  <si>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</si>
  <si>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</si>
  <si>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</si>
  <si>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</si>
  <si>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</si>
  <si>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</si>
  <si>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</si>
  <si>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</si>
  <si>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</si>
  <si>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</si>
  <si>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</si>
  <si>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</si>
  <si>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</si>
  <si>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</si>
  <si>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</si>
  <si>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</si>
  <si>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</si>
  <si>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</si>
  <si>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</si>
  <si>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</si>
  <si>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</si>
  <si>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</si>
  <si>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</si>
  <si>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</si>
  <si>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</si>
  <si>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</si>
  <si>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</si>
  <si>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</si>
  <si>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</si>
  <si>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</si>
  <si>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</si>
  <si>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</si>
  <si>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</si>
  <si>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</si>
  <si>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</si>
  <si>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</si>
  <si>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</si>
  <si>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</si>
  <si>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</si>
  <si>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</si>
  <si>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</si>
  <si>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</si>
  <si>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</si>
  <si>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</si>
  <si>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</si>
  <si>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</si>
  <si>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</si>
  <si>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</si>
  <si>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</si>
  <si>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</si>
  <si>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</si>
  <si>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</si>
  <si>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</si>
  <si>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</si>
  <si>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</si>
  <si>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</si>
  <si>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</si>
  <si>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</si>
  <si>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</si>
  <si>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</si>
  <si>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</si>
  <si>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</si>
  <si>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</si>
  <si>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</si>
  <si>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</si>
  <si>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</si>
  <si>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</si>
  <si>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</si>
  <si>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</si>
  <si>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</si>
  <si>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</si>
  <si>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</si>
  <si>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</si>
  <si>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</si>
  <si>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</si>
  <si>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</si>
  <si>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</si>
  <si>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</si>
  <si>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</si>
  <si>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</si>
  <si>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</si>
  <si>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</si>
  <si>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</si>
  <si>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</si>
  <si>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</si>
  <si>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</si>
  <si>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</si>
  <si>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</si>
  <si>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</si>
  <si>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</si>
  <si>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</si>
  <si>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</si>
  <si>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</si>
  <si>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</si>
  <si>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</si>
  <si>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</si>
  <si>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</si>
  <si>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</si>
  <si>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</si>
  <si>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</si>
  <si>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</si>
  <si>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</si>
  <si>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</si>
  <si>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</si>
  <si>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</si>
  <si>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</si>
  <si>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</si>
  <si>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</si>
  <si>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</si>
  <si>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</si>
  <si>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</si>
  <si>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</si>
  <si>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</si>
  <si>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</si>
  <si>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</si>
  <si>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</si>
  <si>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</si>
  <si>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</si>
  <si>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</si>
  <si>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</si>
  <si>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</si>
  <si>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</si>
  <si>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</si>
  <si>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</si>
  <si>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</si>
  <si>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</si>
  <si>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</si>
  <si>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</si>
  <si>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</si>
  <si>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</si>
  <si>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</si>
  <si>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</si>
  <si>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</si>
  <si>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</si>
  <si>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</si>
  <si>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</si>
  <si>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</si>
  <si>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</si>
  <si>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</si>
  <si>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</si>
  <si>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</si>
  <si>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</si>
  <si>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</si>
  <si>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</si>
  <si>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</si>
  <si>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</si>
  <si>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</si>
  <si>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</si>
  <si>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</si>
  <si>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</si>
  <si>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</si>
  <si>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</si>
  <si>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</si>
  <si>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</si>
  <si>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</si>
  <si>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</si>
  <si>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</si>
  <si>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</si>
  <si>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</si>
  <si>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</si>
  <si>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</si>
  <si>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</si>
  <si>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</si>
  <si>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</si>
  <si>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</si>
  <si>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</si>
  <si>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</si>
  <si>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</si>
  <si>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</si>
  <si>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</si>
  <si>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</si>
  <si>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</si>
  <si>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</si>
  <si>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</si>
  <si>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</si>
  <si>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</si>
  <si>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</si>
  <si>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</si>
  <si>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</si>
  <si>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</si>
  <si>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</si>
  <si>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</si>
  <si>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</si>
  <si>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</si>
  <si>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</si>
  <si>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</si>
  <si>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</si>
  <si>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</si>
  <si>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</si>
  <si>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</si>
  <si>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</si>
  <si>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</si>
  <si>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</si>
  <si>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</si>
  <si>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</si>
  <si>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</si>
  <si>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</si>
  <si>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</si>
  <si>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</si>
  <si>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</si>
  <si>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</si>
  <si>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</si>
  <si>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</si>
  <si>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</si>
  <si>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</si>
  <si>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</si>
  <si>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</si>
  <si>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</si>
  <si>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</si>
  <si>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</si>
  <si>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</si>
  <si>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</si>
  <si>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</si>
  <si>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</si>
  <si>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</si>
  <si>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</si>
  <si>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</si>
  <si>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</si>
  <si>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</si>
  <si>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</si>
  <si>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</si>
  <si>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</si>
  <si>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</si>
  <si>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</si>
  <si>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</si>
  <si>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</si>
  <si>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</si>
  <si>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</si>
  <si>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</si>
  <si>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</si>
  <si>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</si>
  <si>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</si>
  <si>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</si>
  <si>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</si>
  <si>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</si>
  <si>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</si>
  <si>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</si>
  <si>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</si>
  <si>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</si>
  <si>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</si>
  <si>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</si>
  <si>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</si>
  <si>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</si>
  <si>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</si>
  <si>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</si>
  <si>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</si>
  <si>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</si>
  <si>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</si>
  <si>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</si>
  <si>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</si>
  <si>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</si>
  <si>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</si>
  <si>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</si>
  <si>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</si>
  <si>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</si>
  <si>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</si>
  <si>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</si>
  <si>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</si>
  <si>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</si>
  <si>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</si>
  <si>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</si>
  <si>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</si>
  <si>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</si>
  <si>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</si>
  <si>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</si>
  <si>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</si>
  <si>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</si>
  <si>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</si>
  <si>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</si>
  <si>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</si>
  <si>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</si>
  <si>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</si>
  <si>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</si>
  <si>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</si>
  <si>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</si>
  <si>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</si>
  <si>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</si>
  <si>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</si>
  <si>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</si>
  <si>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</si>
  <si>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</si>
  <si>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</si>
  <si>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</si>
  <si>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</si>
  <si>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</si>
  <si>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</si>
  <si>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</si>
  <si>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</si>
  <si>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</si>
  <si>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</si>
  <si>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</si>
  <si>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</si>
  <si>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</si>
  <si>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</si>
  <si>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</si>
  <si>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</si>
  <si>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</si>
  <si>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</si>
  <si>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</si>
  <si>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</si>
  <si>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</si>
  <si>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</si>
  <si>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</si>
  <si>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</si>
  <si>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</si>
  <si>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</si>
  <si>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</si>
  <si>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</si>
  <si>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</si>
  <si>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</si>
  <si>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</si>
  <si>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</si>
  <si>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</si>
  <si>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</si>
  <si>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</si>
  <si>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</si>
  <si>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</si>
  <si>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</si>
  <si>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</si>
  <si>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</si>
  <si>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</si>
  <si>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</si>
  <si>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</si>
  <si>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</si>
  <si>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</si>
  <si>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</si>
  <si>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</si>
  <si>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</si>
  <si>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</si>
  <si>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</si>
  <si>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</si>
  <si>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</si>
  <si>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</si>
  <si>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</si>
  <si>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</si>
  <si>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</si>
  <si>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</si>
  <si>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</si>
  <si>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</si>
  <si>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</si>
  <si>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</si>
  <si>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</si>
  <si>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</si>
  <si>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</si>
  <si>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</si>
  <si>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</si>
  <si>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</si>
  <si>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</si>
  <si>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</si>
  <si>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</si>
  <si>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</si>
  <si>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</si>
  <si>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</si>
  <si>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</si>
  <si>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</si>
  <si>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</si>
  <si>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</si>
  <si>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</si>
  <si>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</si>
  <si>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</si>
  <si>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</si>
  <si>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</si>
  <si>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</si>
  <si>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</si>
  <si>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</si>
  <si>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</si>
  <si>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</si>
  <si>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</si>
  <si>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</si>
  <si>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</si>
  <si>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</si>
  <si>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</si>
  <si>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</si>
  <si>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</si>
  <si>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</si>
  <si>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</si>
  <si>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</si>
  <si>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</si>
  <si>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</si>
  <si>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</si>
  <si>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</si>
  <si>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</si>
  <si>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</si>
  <si>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</si>
  <si>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</si>
  <si>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</si>
  <si>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</si>
  <si>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</si>
  <si>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</si>
  <si>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</si>
  <si>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</si>
  <si>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</si>
  <si>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</si>
  <si>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</si>
  <si>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</si>
  <si>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</si>
  <si>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</si>
  <si>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</si>
  <si>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</si>
  <si>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</si>
  <si>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</si>
  <si>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</si>
  <si>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</si>
  <si>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</si>
  <si>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</si>
  <si>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</si>
  <si>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</si>
  <si>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</si>
  <si>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</si>
  <si>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</si>
  <si>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</si>
  <si>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</si>
  <si>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</si>
  <si>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</si>
  <si>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</si>
  <si>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</si>
  <si>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</si>
  <si>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</si>
  <si>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</si>
  <si>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</si>
  <si>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</si>
  <si>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</si>
  <si>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</si>
  <si>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</si>
  <si>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</si>
  <si>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</si>
  <si>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</si>
  <si>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</si>
  <si>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</si>
  <si>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</si>
  <si>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</si>
  <si>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</si>
  <si>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</si>
  <si>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</si>
  <si>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</si>
  <si>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</si>
  <si>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</si>
  <si>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</si>
  <si>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</si>
  <si>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</si>
  <si>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</si>
  <si>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</si>
  <si>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</si>
  <si>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</si>
  <si>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</si>
  <si>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</si>
  <si>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</si>
  <si>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</si>
  <si>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</si>
  <si>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</si>
  <si>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</si>
  <si>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</si>
  <si>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</si>
  <si>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</si>
  <si>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</si>
  <si>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</si>
  <si>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</si>
  <si>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</si>
  <si>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</si>
  <si>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</si>
  <si>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</si>
  <si>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</si>
  <si>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</si>
  <si>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</si>
  <si>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</si>
  <si>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</si>
  <si>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</si>
  <si>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</si>
  <si>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</si>
  <si>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</si>
  <si>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</si>
  <si>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</si>
  <si>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</si>
  <si>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</si>
  <si>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</si>
  <si>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</si>
  <si>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</si>
  <si>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</si>
  <si>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</si>
  <si>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</si>
  <si>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</si>
  <si>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</si>
  <si>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</si>
  <si>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</si>
  <si>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</si>
  <si>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</si>
  <si>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</si>
  <si>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</si>
  <si>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</si>
  <si>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</si>
  <si>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</si>
  <si>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</si>
  <si>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</si>
  <si>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</si>
  <si>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</si>
  <si>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</si>
  <si>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</si>
  <si>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</si>
  <si>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</si>
  <si>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</si>
  <si>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</si>
  <si>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</si>
  <si>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</si>
  <si>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</si>
  <si>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</si>
  <si>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</si>
  <si>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</si>
  <si>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</si>
  <si>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</si>
  <si>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</si>
  <si>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</si>
  <si>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</si>
  <si>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</si>
  <si>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</si>
  <si>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</si>
  <si>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</si>
  <si>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</si>
  <si>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</si>
  <si>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</si>
  <si>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</si>
  <si>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</si>
  <si>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</si>
  <si>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</si>
  <si>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</si>
  <si>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</si>
  <si>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</si>
  <si>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</si>
  <si>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</si>
  <si>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</si>
  <si>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</si>
  <si>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</si>
  <si>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</si>
  <si>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</si>
  <si>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</si>
  <si>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</si>
  <si>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</si>
  <si>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</si>
  <si>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</si>
  <si>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</si>
  <si>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</si>
  <si>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</si>
  <si>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</si>
  <si>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</si>
  <si>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</si>
  <si>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</si>
  <si>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</si>
  <si>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</si>
  <si>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</si>
  <si>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</si>
  <si>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</si>
  <si>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</si>
  <si>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</si>
  <si>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</si>
  <si>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</si>
  <si>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</si>
  <si>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</si>
  <si>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</si>
  <si>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</si>
  <si>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</si>
  <si>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</si>
  <si>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</si>
  <si>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</si>
  <si>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</si>
  <si>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</si>
  <si>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</si>
  <si>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</si>
  <si>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</si>
  <si>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</si>
  <si>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</si>
  <si>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</si>
  <si>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</si>
  <si>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</si>
  <si>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</si>
  <si>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</si>
  <si>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</si>
  <si>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</si>
  <si>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</si>
  <si>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</si>
  <si>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</si>
  <si>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</si>
  <si>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</si>
  <si>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</si>
  <si>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</si>
  <si>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</si>
  <si>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</si>
  <si>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</si>
  <si>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</si>
  <si>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</si>
  <si>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</si>
  <si>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</si>
  <si>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</si>
  <si>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</si>
  <si>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</si>
  <si>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</si>
  <si>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</si>
  <si>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</si>
  <si>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</si>
  <si>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</si>
  <si>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</si>
  <si>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</si>
  <si>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</si>
  <si>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</si>
  <si>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</si>
  <si>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</si>
  <si>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</si>
  <si>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</si>
  <si>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</si>
  <si>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</si>
  <si>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</si>
  <si>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</si>
  <si>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</si>
  <si>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</si>
  <si>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</si>
  <si>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</si>
  <si>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</si>
  <si>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</si>
  <si>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</si>
  <si>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</si>
  <si>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</si>
  <si>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</si>
  <si>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</si>
  <si>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</si>
  <si>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</si>
  <si>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</si>
  <si>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</si>
  <si>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</si>
  <si>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</si>
  <si>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</si>
  <si>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</si>
  <si>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</si>
  <si>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</si>
  <si>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</si>
  <si>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</si>
  <si>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</si>
  <si>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</si>
  <si>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</si>
  <si>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</si>
  <si>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</si>
  <si>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Велика Плана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</si>
</sst>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351</c:v>
                </c:pt>
                <c:pt idx="1">
                  <c:v>510</c:v>
                </c:pt>
                <c:pt idx="2">
                  <c:v>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403</c:v>
                </c:pt>
                <c:pt idx="1">
                  <c:v>472</c:v>
                </c:pt>
                <c:pt idx="2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10720"/>
        <c:axId val="114912256"/>
      </c:barChart>
      <c:catAx>
        <c:axId val="11491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12256"/>
        <c:crosses val="autoZero"/>
        <c:auto val="1"/>
        <c:lblAlgn val="ctr"/>
        <c:lblOffset val="100"/>
        <c:noMultiLvlLbl val="0"/>
      </c:catAx>
      <c:valAx>
        <c:axId val="11491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107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2576</c:v>
                </c:pt>
                <c:pt idx="1">
                  <c:v>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564544"/>
        <c:axId val="115566080"/>
      </c:barChart>
      <c:catAx>
        <c:axId val="11556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566080"/>
        <c:crosses val="autoZero"/>
        <c:auto val="1"/>
        <c:lblAlgn val="ctr"/>
        <c:lblOffset val="100"/>
        <c:noMultiLvlLbl val="0"/>
      </c:catAx>
      <c:valAx>
        <c:axId val="11556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64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1148</c:v>
                </c:pt>
                <c:pt idx="1">
                  <c:v>1074</c:v>
                </c:pt>
                <c:pt idx="2">
                  <c:v>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578752"/>
        <c:axId val="115580288"/>
      </c:barChart>
      <c:catAx>
        <c:axId val="11557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80288"/>
        <c:crosses val="autoZero"/>
        <c:auto val="1"/>
        <c:lblAlgn val="ctr"/>
        <c:lblOffset val="100"/>
        <c:noMultiLvlLbl val="0"/>
      </c:catAx>
      <c:valAx>
        <c:axId val="115580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7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34</c:v>
                </c:pt>
                <c:pt idx="1">
                  <c:v>63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603712"/>
        <c:axId val="115744768"/>
      </c:barChart>
      <c:catAx>
        <c:axId val="115603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44768"/>
        <c:crosses val="autoZero"/>
        <c:auto val="1"/>
        <c:lblAlgn val="ctr"/>
        <c:lblOffset val="100"/>
        <c:noMultiLvlLbl val="0"/>
      </c:catAx>
      <c:valAx>
        <c:axId val="115744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5603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</c:v>
                </c:pt>
                <c:pt idx="1">
                  <c:v>29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73824"/>
        <c:axId val="115775360"/>
      </c:barChart>
      <c:catAx>
        <c:axId val="1157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75360"/>
        <c:crosses val="autoZero"/>
        <c:auto val="1"/>
        <c:lblAlgn val="ctr"/>
        <c:lblOffset val="100"/>
        <c:noMultiLvlLbl val="0"/>
      </c:catAx>
      <c:valAx>
        <c:axId val="115775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73824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84</c:v>
                </c:pt>
                <c:pt idx="1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798016"/>
        <c:axId val="115799552"/>
      </c:barChart>
      <c:catAx>
        <c:axId val="115798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99552"/>
        <c:crosses val="autoZero"/>
        <c:auto val="1"/>
        <c:lblAlgn val="ctr"/>
        <c:lblOffset val="100"/>
        <c:noMultiLvlLbl val="0"/>
      </c:catAx>
      <c:valAx>
        <c:axId val="115799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798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150.17099999999999</c:v>
                </c:pt>
                <c:pt idx="1">
                  <c:v>171.411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961216"/>
        <c:axId val="115971200"/>
      </c:barChart>
      <c:catAx>
        <c:axId val="115961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71200"/>
        <c:crosses val="autoZero"/>
        <c:auto val="1"/>
        <c:lblAlgn val="ctr"/>
        <c:lblOffset val="100"/>
        <c:noMultiLvlLbl val="0"/>
      </c:catAx>
      <c:valAx>
        <c:axId val="115971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61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10077</c:v>
                </c:pt>
                <c:pt idx="1">
                  <c:v>9489</c:v>
                </c:pt>
                <c:pt idx="2">
                  <c:v>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987968"/>
        <c:axId val="115989504"/>
      </c:barChart>
      <c:catAx>
        <c:axId val="1159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89504"/>
        <c:crosses val="autoZero"/>
        <c:auto val="1"/>
        <c:lblAlgn val="ctr"/>
        <c:lblOffset val="100"/>
        <c:noMultiLvlLbl val="0"/>
      </c:catAx>
      <c:valAx>
        <c:axId val="11598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87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10.7</c:v>
                </c:pt>
                <c:pt idx="1">
                  <c:v>2.7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02176"/>
        <c:axId val="116008064"/>
      </c:barChart>
      <c:catAx>
        <c:axId val="11600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08064"/>
        <c:crosses val="autoZero"/>
        <c:auto val="1"/>
        <c:lblAlgn val="ctr"/>
        <c:lblOffset val="100"/>
        <c:noMultiLvlLbl val="0"/>
      </c:catAx>
      <c:valAx>
        <c:axId val="11600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02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10.1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41216"/>
        <c:axId val="116042752"/>
      </c:barChart>
      <c:catAx>
        <c:axId val="11604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42752"/>
        <c:crosses val="autoZero"/>
        <c:auto val="1"/>
        <c:lblAlgn val="ctr"/>
        <c:lblOffset val="100"/>
        <c:noMultiLvlLbl val="0"/>
      </c:catAx>
      <c:valAx>
        <c:axId val="11604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04121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16.905806887238352</c:v>
                </c:pt>
                <c:pt idx="1">
                  <c:v>59.478392977717753</c:v>
                </c:pt>
                <c:pt idx="2">
                  <c:v>23.615800135043891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112</c:v>
                </c:pt>
                <c:pt idx="1">
                  <c:v>172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49</c:v>
                </c:pt>
                <c:pt idx="1">
                  <c:v>35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24928"/>
        <c:axId val="114926720"/>
      </c:barChart>
      <c:catAx>
        <c:axId val="11492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26720"/>
        <c:crosses val="autoZero"/>
        <c:auto val="1"/>
        <c:lblAlgn val="ctr"/>
        <c:lblOffset val="100"/>
        <c:noMultiLvlLbl val="0"/>
      </c:catAx>
      <c:valAx>
        <c:axId val="11492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4924928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167424"/>
        <c:axId val="116168960"/>
      </c:barChart>
      <c:catAx>
        <c:axId val="11616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168960"/>
        <c:crosses val="autoZero"/>
        <c:auto val="1"/>
        <c:lblAlgn val="ctr"/>
        <c:lblOffset val="100"/>
        <c:noMultiLvlLbl val="0"/>
      </c:catAx>
      <c:valAx>
        <c:axId val="11616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167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208768"/>
        <c:axId val="116210304"/>
      </c:barChart>
      <c:catAx>
        <c:axId val="1162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10304"/>
        <c:crosses val="autoZero"/>
        <c:auto val="1"/>
        <c:lblAlgn val="ctr"/>
        <c:lblOffset val="100"/>
        <c:noMultiLvlLbl val="0"/>
      </c:catAx>
      <c:valAx>
        <c:axId val="1162103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208768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84</c:v>
                </c:pt>
                <c:pt idx="1">
                  <c:v>100</c:v>
                </c:pt>
                <c:pt idx="2">
                  <c:v>97.2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91</c:v>
                </c:pt>
                <c:pt idx="1">
                  <c:v>100.6</c:v>
                </c:pt>
                <c:pt idx="2">
                  <c:v>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254208"/>
        <c:axId val="116255744"/>
      </c:barChart>
      <c:catAx>
        <c:axId val="116254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55744"/>
        <c:crosses val="autoZero"/>
        <c:auto val="1"/>
        <c:lblAlgn val="ctr"/>
        <c:lblOffset val="100"/>
        <c:noMultiLvlLbl val="0"/>
      </c:catAx>
      <c:valAx>
        <c:axId val="11625574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2542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426</c:v>
                </c:pt>
                <c:pt idx="1">
                  <c:v>335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08320"/>
        <c:axId val="116409856"/>
      </c:barChart>
      <c:catAx>
        <c:axId val="1164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09856"/>
        <c:crosses val="autoZero"/>
        <c:auto val="1"/>
        <c:lblAlgn val="ctr"/>
        <c:lblOffset val="100"/>
        <c:noMultiLvlLbl val="0"/>
      </c:catAx>
      <c:valAx>
        <c:axId val="11640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0832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20</c:v>
                </c:pt>
                <c:pt idx="1">
                  <c:v>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31</c:v>
                </c:pt>
                <c:pt idx="1">
                  <c:v>23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449280"/>
        <c:axId val="116450816"/>
      </c:barChart>
      <c:catAx>
        <c:axId val="11644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50816"/>
        <c:crosses val="autoZero"/>
        <c:auto val="1"/>
        <c:lblAlgn val="ctr"/>
        <c:lblOffset val="100"/>
        <c:noMultiLvlLbl val="0"/>
      </c:catAx>
      <c:valAx>
        <c:axId val="11645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492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128</c:v>
                </c:pt>
                <c:pt idx="1">
                  <c:v>159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185</c:v>
                </c:pt>
                <c:pt idx="1">
                  <c:v>187</c:v>
                </c:pt>
                <c:pt idx="2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552064"/>
        <c:axId val="116553600"/>
      </c:barChart>
      <c:catAx>
        <c:axId val="1165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53600"/>
        <c:crosses val="autoZero"/>
        <c:auto val="1"/>
        <c:lblAlgn val="ctr"/>
        <c:lblOffset val="100"/>
        <c:noMultiLvlLbl val="0"/>
      </c:catAx>
      <c:valAx>
        <c:axId val="116553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5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2.1410083277065044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2.1916497861805087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2.2338510015755122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2.6727436416835473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2.444857078550529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2.4645509790681972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2.6530497411658791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2.9765923925275715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3.0666216520369121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3.4211118613549405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3.4239252757146073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3.4604996623902768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3.9641008327706508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4.4873959036686921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3.9162727886563129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2.2000900292595094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1.5783254557731263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1.0634706279540851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652288"/>
        <c:axId val="116723712"/>
      </c:barChart>
      <c:catAx>
        <c:axId val="11665228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6723712"/>
        <c:crosses val="autoZero"/>
        <c:auto val="1"/>
        <c:lblAlgn val="ctr"/>
        <c:lblOffset val="100"/>
        <c:noMultiLvlLbl val="0"/>
      </c:catAx>
      <c:valAx>
        <c:axId val="1167237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665228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2.2676119738915146</c:v>
                </c:pt>
                <c:pt idx="1">
                  <c:v>2.3773351339185234</c:v>
                </c:pt>
                <c:pt idx="2">
                  <c:v>2.574274139095206</c:v>
                </c:pt>
                <c:pt idx="3">
                  <c:v>2.6446094980868784</c:v>
                </c:pt>
                <c:pt idx="4">
                  <c:v>2.622102183209543</c:v>
                </c:pt>
                <c:pt idx="5">
                  <c:v>2.9906594643259057</c:v>
                </c:pt>
                <c:pt idx="6">
                  <c:v>2.9540850776502361</c:v>
                </c:pt>
                <c:pt idx="7">
                  <c:v>3.2635606572135947</c:v>
                </c:pt>
                <c:pt idx="8">
                  <c:v>3.4633130767499436</c:v>
                </c:pt>
                <c:pt idx="9">
                  <c:v>3.5533423362592846</c:v>
                </c:pt>
                <c:pt idx="10">
                  <c:v>3.640558181408958</c:v>
                </c:pt>
                <c:pt idx="11">
                  <c:v>3.4239252757146073</c:v>
                </c:pt>
                <c:pt idx="12">
                  <c:v>3.4942606347062797</c:v>
                </c:pt>
                <c:pt idx="13">
                  <c:v>3.9753544902093179</c:v>
                </c:pt>
                <c:pt idx="14">
                  <c:v>3.260747242853927</c:v>
                </c:pt>
                <c:pt idx="15">
                  <c:v>1.5670717983344586</c:v>
                </c:pt>
                <c:pt idx="16">
                  <c:v>0.9734413684447446</c:v>
                </c:pt>
                <c:pt idx="17">
                  <c:v>0.59363042988971415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736000"/>
        <c:axId val="116737536"/>
      </c:barChart>
      <c:catAx>
        <c:axId val="1167360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6737536"/>
        <c:crosses val="autoZero"/>
        <c:auto val="1"/>
        <c:lblAlgn val="ctr"/>
        <c:lblOffset val="100"/>
        <c:noMultiLvlLbl val="0"/>
      </c:catAx>
      <c:valAx>
        <c:axId val="11673753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7360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0.23817186997103315</c:v>
                </c:pt>
                <c:pt idx="1">
                  <c:v>0.1996539331824837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1.4161570646926296</c:v>
                </c:pt>
                <c:pt idx="1">
                  <c:v>0.55237588180487163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9.2951400064370784</c:v>
                </c:pt>
                <c:pt idx="1">
                  <c:v>4.6585917742579532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27.615062761506277</c:v>
                </c:pt>
                <c:pt idx="1">
                  <c:v>19.785704778384133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49.44319279047312</c:v>
                </c:pt>
                <c:pt idx="1">
                  <c:v>63.809397045121784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3.9137431606050854</c:v>
                </c:pt>
                <c:pt idx="1">
                  <c:v>4.0862504991348327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8.0785323463147733</c:v>
                </c:pt>
                <c:pt idx="1">
                  <c:v>6.9080260881139361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810880"/>
        <c:axId val="116812416"/>
      </c:barChart>
      <c:catAx>
        <c:axId val="11681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812416"/>
        <c:crosses val="autoZero"/>
        <c:auto val="1"/>
        <c:lblAlgn val="ctr"/>
        <c:lblOffset val="100"/>
        <c:noMultiLvlLbl val="0"/>
      </c:catAx>
      <c:valAx>
        <c:axId val="1168124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8108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35.912455745091727</c:v>
                </c:pt>
                <c:pt idx="1">
                  <c:v>30.360708105949683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29.797232056646283</c:v>
                </c:pt>
                <c:pt idx="1">
                  <c:v>36.802875016637827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34.039266173157387</c:v>
                </c:pt>
                <c:pt idx="1">
                  <c:v>32.530280846532676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0.2510460251046025</c:v>
                </c:pt>
                <c:pt idx="1">
                  <c:v>0.30613603087980834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6995584"/>
        <c:axId val="116997120"/>
      </c:barChart>
      <c:catAx>
        <c:axId val="116995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997120"/>
        <c:crosses val="autoZero"/>
        <c:auto val="1"/>
        <c:lblAlgn val="ctr"/>
        <c:lblOffset val="100"/>
        <c:noMultiLvlLbl val="0"/>
      </c:catAx>
      <c:valAx>
        <c:axId val="1169971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9955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1297</c:v>
                </c:pt>
                <c:pt idx="1">
                  <c:v>1121</c:v>
                </c:pt>
                <c:pt idx="2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1012</c:v>
                </c:pt>
                <c:pt idx="1">
                  <c:v>918</c:v>
                </c:pt>
                <c:pt idx="2">
                  <c:v>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4950912"/>
        <c:axId val="114952448"/>
      </c:barChart>
      <c:catAx>
        <c:axId val="11495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52448"/>
        <c:crosses val="autoZero"/>
        <c:auto val="1"/>
        <c:lblAlgn val="ctr"/>
        <c:lblOffset val="100"/>
        <c:noMultiLvlLbl val="0"/>
      </c:catAx>
      <c:valAx>
        <c:axId val="114952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49509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9</c:v>
                </c:pt>
                <c:pt idx="3">
                  <c:v>6</c:v>
                </c:pt>
                <c:pt idx="4">
                  <c:v>22</c:v>
                </c:pt>
                <c:pt idx="5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8</c:v>
                </c:pt>
                <c:pt idx="3">
                  <c:v>15</c:v>
                </c:pt>
                <c:pt idx="4">
                  <c:v>12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7020544"/>
        <c:axId val="117022080"/>
      </c:barChart>
      <c:catAx>
        <c:axId val="117020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22080"/>
        <c:crosses val="autoZero"/>
        <c:auto val="1"/>
        <c:lblAlgn val="ctr"/>
        <c:lblOffset val="100"/>
        <c:noMultiLvlLbl val="0"/>
      </c:catAx>
      <c:valAx>
        <c:axId val="117022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20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0.91</c:v>
                </c:pt>
                <c:pt idx="1">
                  <c:v>0.39</c:v>
                </c:pt>
                <c:pt idx="3">
                  <c:v>0.53</c:v>
                </c:pt>
                <c:pt idx="4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7075328"/>
        <c:axId val="117077120"/>
      </c:barChart>
      <c:catAx>
        <c:axId val="11707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077120"/>
        <c:crosses val="autoZero"/>
        <c:auto val="1"/>
        <c:lblAlgn val="ctr"/>
        <c:lblOffset val="100"/>
        <c:noMultiLvlLbl val="0"/>
      </c:catAx>
      <c:valAx>
        <c:axId val="11707712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0753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14.285714285714285</c:v>
                </c:pt>
                <c:pt idx="1">
                  <c:v>65.541443850267385</c:v>
                </c:pt>
                <c:pt idx="2">
                  <c:v>13.509346694931587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85.714285714285708</c:v>
                </c:pt>
                <c:pt idx="1">
                  <c:v>34.458556149732622</c:v>
                </c:pt>
                <c:pt idx="2">
                  <c:v>86.490653305068406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128576"/>
        <c:axId val="117150848"/>
      </c:barChart>
      <c:catAx>
        <c:axId val="11712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50848"/>
        <c:crosses val="autoZero"/>
        <c:auto val="1"/>
        <c:lblAlgn val="ctr"/>
        <c:lblOffset val="100"/>
        <c:noMultiLvlLbl val="0"/>
      </c:catAx>
      <c:valAx>
        <c:axId val="1171508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1285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125</c:v>
                </c:pt>
                <c:pt idx="1">
                  <c:v>156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167</c:v>
                </c:pt>
                <c:pt idx="1">
                  <c:v>136</c:v>
                </c:pt>
                <c:pt idx="2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82464"/>
        <c:axId val="117184000"/>
      </c:barChart>
      <c:catAx>
        <c:axId val="11718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184000"/>
        <c:crosses val="autoZero"/>
        <c:auto val="1"/>
        <c:lblAlgn val="ctr"/>
        <c:lblOffset val="100"/>
        <c:noMultiLvlLbl val="0"/>
      </c:catAx>
      <c:valAx>
        <c:axId val="117184000"/>
        <c:scaling>
          <c:orientation val="minMax"/>
          <c:max val="5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18246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315</c:v>
                </c:pt>
                <c:pt idx="1">
                  <c:v>440</c:v>
                </c:pt>
                <c:pt idx="2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404</c:v>
                </c:pt>
                <c:pt idx="1">
                  <c:v>436</c:v>
                </c:pt>
                <c:pt idx="2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232000"/>
        <c:axId val="117233536"/>
      </c:barChart>
      <c:catAx>
        <c:axId val="11723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233536"/>
        <c:crosses val="autoZero"/>
        <c:auto val="1"/>
        <c:lblAlgn val="ctr"/>
        <c:lblOffset val="100"/>
        <c:noMultiLvlLbl val="0"/>
      </c:catAx>
      <c:valAx>
        <c:axId val="117233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723200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28.012583777868965</c:v>
                </c:pt>
                <c:pt idx="1">
                  <c:v>27.217294900221727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25.044453563124058</c:v>
                </c:pt>
                <c:pt idx="1">
                  <c:v>25.776053215077603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15.401449870058814</c:v>
                </c:pt>
                <c:pt idx="1">
                  <c:v>19.364375461936437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13.377102995486254</c:v>
                </c:pt>
                <c:pt idx="1">
                  <c:v>14.504804138950481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8.7676104500068401</c:v>
                </c:pt>
                <c:pt idx="1">
                  <c:v>7.4094604582409467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9.3967993434550667</c:v>
                </c:pt>
                <c:pt idx="1">
                  <c:v>5.7280118255728016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7425280"/>
        <c:axId val="117426816"/>
      </c:barChart>
      <c:catAx>
        <c:axId val="1174252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426816"/>
        <c:crosses val="autoZero"/>
        <c:auto val="1"/>
        <c:lblAlgn val="ctr"/>
        <c:lblOffset val="100"/>
        <c:noMultiLvlLbl val="0"/>
      </c:catAx>
      <c:valAx>
        <c:axId val="11742681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2528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51.05</c:v>
                </c:pt>
                <c:pt idx="1">
                  <c:v>39.57</c:v>
                </c:pt>
                <c:pt idx="2">
                  <c:v>7.91</c:v>
                </c:pt>
                <c:pt idx="3">
                  <c:v>1.24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53.97</c:v>
                </c:pt>
                <c:pt idx="1">
                  <c:v>35.9</c:v>
                </c:pt>
                <c:pt idx="2">
                  <c:v>8.39</c:v>
                </c:pt>
                <c:pt idx="3">
                  <c:v>1.38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7464448"/>
        <c:axId val="117478528"/>
      </c:barChart>
      <c:catAx>
        <c:axId val="1174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78528"/>
        <c:crosses val="autoZero"/>
        <c:auto val="1"/>
        <c:lblAlgn val="ctr"/>
        <c:lblOffset val="100"/>
        <c:noMultiLvlLbl val="0"/>
      </c:catAx>
      <c:valAx>
        <c:axId val="1174785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464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56739</c:v>
                </c:pt>
                <c:pt idx="1">
                  <c:v>60021</c:v>
                </c:pt>
                <c:pt idx="2">
                  <c:v>68879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577600"/>
        <c:axId val="117579136"/>
      </c:barChart>
      <c:catAx>
        <c:axId val="1175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79136"/>
        <c:crosses val="autoZero"/>
        <c:auto val="1"/>
        <c:lblAlgn val="ctr"/>
        <c:lblOffset val="100"/>
        <c:noMultiLvlLbl val="0"/>
      </c:catAx>
      <c:valAx>
        <c:axId val="11757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57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4014</c:v>
                </c:pt>
                <c:pt idx="1">
                  <c:v>4267</c:v>
                </c:pt>
                <c:pt idx="2">
                  <c:v>4435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6108</c:v>
                </c:pt>
                <c:pt idx="1">
                  <c:v>6228</c:v>
                </c:pt>
                <c:pt idx="2">
                  <c:v>6170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18560"/>
        <c:axId val="117620096"/>
      </c:barChart>
      <c:catAx>
        <c:axId val="1176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20096"/>
        <c:crosses val="autoZero"/>
        <c:auto val="1"/>
        <c:lblAlgn val="ctr"/>
        <c:lblOffset val="100"/>
        <c:noMultiLvlLbl val="0"/>
      </c:catAx>
      <c:valAx>
        <c:axId val="11762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76185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14.2</c:v>
                </c:pt>
                <c:pt idx="1">
                  <c:v>30.5</c:v>
                </c:pt>
                <c:pt idx="2">
                  <c:v>2.2000000000000002</c:v>
                </c:pt>
                <c:pt idx="3">
                  <c:v>53.099999999999994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54.3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72.979397781299525</c:v>
                </c:pt>
                <c:pt idx="1">
                  <c:v>84.230477634571642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27.020602218700475</c:v>
                </c:pt>
                <c:pt idx="1">
                  <c:v>15.769522365428355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8056832"/>
        <c:axId val="118058368"/>
      </c:barChart>
      <c:catAx>
        <c:axId val="118056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58368"/>
        <c:crosses val="autoZero"/>
        <c:auto val="1"/>
        <c:lblAlgn val="ctr"/>
        <c:lblOffset val="100"/>
        <c:noMultiLvlLbl val="0"/>
      </c:catAx>
      <c:valAx>
        <c:axId val="1180583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05683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6.8</c:v>
                </c:pt>
                <c:pt idx="1">
                  <c:v>7</c:v>
                </c:pt>
                <c:pt idx="2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092160"/>
        <c:axId val="118093696"/>
      </c:barChart>
      <c:catAx>
        <c:axId val="1180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93696"/>
        <c:crosses val="autoZero"/>
        <c:auto val="1"/>
        <c:lblAlgn val="ctr"/>
        <c:lblOffset val="100"/>
        <c:noMultiLvlLbl val="0"/>
      </c:catAx>
      <c:valAx>
        <c:axId val="11809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09216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</c:v>
                </c:pt>
                <c:pt idx="1">
                  <c:v>16.3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151424"/>
        <c:axId val="118153216"/>
      </c:barChart>
      <c:catAx>
        <c:axId val="11815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153216"/>
        <c:crosses val="autoZero"/>
        <c:auto val="1"/>
        <c:lblAlgn val="ctr"/>
        <c:lblOffset val="100"/>
        <c:noMultiLvlLbl val="0"/>
      </c:catAx>
      <c:valAx>
        <c:axId val="11815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151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5.99</c:v>
                </c:pt>
                <c:pt idx="1">
                  <c:v>7.35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262016"/>
        <c:axId val="118272000"/>
      </c:barChart>
      <c:catAx>
        <c:axId val="1182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272000"/>
        <c:crosses val="autoZero"/>
        <c:auto val="1"/>
        <c:lblAlgn val="ctr"/>
        <c:lblOffset val="100"/>
        <c:noMultiLvlLbl val="0"/>
      </c:catAx>
      <c:valAx>
        <c:axId val="11827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2620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4033</c:v>
                </c:pt>
                <c:pt idx="1">
                  <c:v>6614</c:v>
                </c:pt>
                <c:pt idx="2">
                  <c:v>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2277</c:v>
                </c:pt>
                <c:pt idx="1">
                  <c:v>4257</c:v>
                </c:pt>
                <c:pt idx="2">
                  <c:v>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39840"/>
        <c:axId val="118497280"/>
      </c:barChart>
      <c:catAx>
        <c:axId val="11833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497280"/>
        <c:crosses val="autoZero"/>
        <c:auto val="1"/>
        <c:lblAlgn val="ctr"/>
        <c:lblOffset val="100"/>
        <c:noMultiLvlLbl val="0"/>
      </c:catAx>
      <c:valAx>
        <c:axId val="1184972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339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6039</c:v>
                </c:pt>
                <c:pt idx="1">
                  <c:v>15949</c:v>
                </c:pt>
                <c:pt idx="2">
                  <c:v>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3178</c:v>
                </c:pt>
                <c:pt idx="1">
                  <c:v>6563</c:v>
                </c:pt>
                <c:pt idx="2">
                  <c:v>10183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536832"/>
        <c:axId val="118546816"/>
      </c:barChart>
      <c:catAx>
        <c:axId val="1185368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546816"/>
        <c:crosses val="autoZero"/>
        <c:auto val="1"/>
        <c:lblAlgn val="ctr"/>
        <c:lblOffset val="100"/>
        <c:noMultiLvlLbl val="0"/>
      </c:catAx>
      <c:valAx>
        <c:axId val="118546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5368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1.5</c:v>
                </c:pt>
                <c:pt idx="1">
                  <c:v>2.4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1.4</c:v>
                </c:pt>
                <c:pt idx="1">
                  <c:v>1.5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586368"/>
        <c:axId val="118600448"/>
      </c:barChart>
      <c:catAx>
        <c:axId val="118586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00448"/>
        <c:crosses val="autoZero"/>
        <c:auto val="1"/>
        <c:lblAlgn val="ctr"/>
        <c:lblOffset val="100"/>
        <c:noMultiLvlLbl val="0"/>
      </c:catAx>
      <c:valAx>
        <c:axId val="1186004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586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21.4</c:v>
                </c:pt>
                <c:pt idx="1">
                  <c:v>23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33.1</c:v>
                </c:pt>
                <c:pt idx="1">
                  <c:v>34.200000000000003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820224"/>
        <c:axId val="118826112"/>
      </c:barChart>
      <c:catAx>
        <c:axId val="11882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26112"/>
        <c:crosses val="autoZero"/>
        <c:auto val="1"/>
        <c:lblAlgn val="ctr"/>
        <c:lblOffset val="100"/>
        <c:noMultiLvlLbl val="0"/>
      </c:catAx>
      <c:valAx>
        <c:axId val="118826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2022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5100.01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898048"/>
        <c:axId val="118920320"/>
      </c:barChart>
      <c:catAx>
        <c:axId val="118898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20320"/>
        <c:crosses val="autoZero"/>
        <c:auto val="1"/>
        <c:lblAlgn val="ctr"/>
        <c:lblOffset val="100"/>
        <c:noMultiLvlLbl val="0"/>
      </c:catAx>
      <c:valAx>
        <c:axId val="118920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898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77</c:v>
                </c:pt>
                <c:pt idx="1">
                  <c:v>71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61</c:v>
                </c:pt>
                <c:pt idx="1">
                  <c:v>56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38336"/>
        <c:axId val="119039872"/>
      </c:barChart>
      <c:catAx>
        <c:axId val="1190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39872"/>
        <c:crosses val="autoZero"/>
        <c:auto val="1"/>
        <c:lblAlgn val="ctr"/>
        <c:lblOffset val="100"/>
        <c:noMultiLvlLbl val="0"/>
      </c:catAx>
      <c:valAx>
        <c:axId val="11903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383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16.7</c:v>
                </c:pt>
                <c:pt idx="1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57.6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25.6</c:v>
                </c:pt>
                <c:pt idx="1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004160"/>
        <c:axId val="115005696"/>
      </c:barChart>
      <c:catAx>
        <c:axId val="115004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005696"/>
        <c:crosses val="autoZero"/>
        <c:auto val="1"/>
        <c:lblAlgn val="ctr"/>
        <c:lblOffset val="100"/>
        <c:noMultiLvlLbl val="0"/>
      </c:catAx>
      <c:valAx>
        <c:axId val="115005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0041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351</c:v>
                </c:pt>
                <c:pt idx="1">
                  <c:v>510</c:v>
                </c:pt>
                <c:pt idx="2">
                  <c:v>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403</c:v>
                </c:pt>
                <c:pt idx="1">
                  <c:v>472</c:v>
                </c:pt>
                <c:pt idx="2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729024"/>
        <c:axId val="121730560"/>
      </c:barChart>
      <c:catAx>
        <c:axId val="12172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30560"/>
        <c:crosses val="autoZero"/>
        <c:auto val="1"/>
        <c:lblAlgn val="ctr"/>
        <c:lblOffset val="100"/>
        <c:noMultiLvlLbl val="0"/>
      </c:catAx>
      <c:valAx>
        <c:axId val="121730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7290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112</c:v>
                </c:pt>
                <c:pt idx="1">
                  <c:v>172</c:v>
                </c:pt>
                <c:pt idx="2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49</c:v>
                </c:pt>
                <c:pt idx="1">
                  <c:v>35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294656"/>
        <c:axId val="122296192"/>
      </c:barChart>
      <c:catAx>
        <c:axId val="1222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96192"/>
        <c:crosses val="autoZero"/>
        <c:auto val="1"/>
        <c:lblAlgn val="ctr"/>
        <c:lblOffset val="100"/>
        <c:noMultiLvlLbl val="0"/>
      </c:catAx>
      <c:valAx>
        <c:axId val="12229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294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1297</c:v>
                </c:pt>
                <c:pt idx="1">
                  <c:v>1121</c:v>
                </c:pt>
                <c:pt idx="2">
                  <c:v>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1012</c:v>
                </c:pt>
                <c:pt idx="1">
                  <c:v>918</c:v>
                </c:pt>
                <c:pt idx="2">
                  <c:v>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331904"/>
        <c:axId val="122333440"/>
      </c:barChart>
      <c:catAx>
        <c:axId val="12233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33440"/>
        <c:crosses val="autoZero"/>
        <c:auto val="1"/>
        <c:lblAlgn val="ctr"/>
        <c:lblOffset val="100"/>
        <c:noMultiLvlLbl val="0"/>
      </c:catAx>
      <c:valAx>
        <c:axId val="12233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331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54.3</c:v>
                </c:pt>
                <c:pt idx="2">
                  <c:v>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16.7</c:v>
                </c:pt>
                <c:pt idx="1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57.6</c:v>
                </c:pt>
                <c:pt idx="1">
                  <c:v>50.1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25.6</c:v>
                </c:pt>
                <c:pt idx="1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2823808"/>
        <c:axId val="122825344"/>
      </c:barChart>
      <c:catAx>
        <c:axId val="122823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825344"/>
        <c:crosses val="autoZero"/>
        <c:auto val="1"/>
        <c:lblAlgn val="ctr"/>
        <c:lblOffset val="100"/>
        <c:noMultiLvlLbl val="0"/>
      </c:catAx>
      <c:valAx>
        <c:axId val="122825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8238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2889728"/>
        <c:axId val="122891264"/>
      </c:barChart>
      <c:catAx>
        <c:axId val="122889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891264"/>
        <c:crosses val="autoZero"/>
        <c:auto val="1"/>
        <c:lblAlgn val="ctr"/>
        <c:lblOffset val="100"/>
        <c:noMultiLvlLbl val="0"/>
      </c:catAx>
      <c:valAx>
        <c:axId val="122891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2889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110</c:v>
                </c:pt>
                <c:pt idx="1">
                  <c:v>279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61</c:v>
                </c:pt>
                <c:pt idx="1">
                  <c:v>273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940032"/>
        <c:axId val="122962304"/>
      </c:barChart>
      <c:catAx>
        <c:axId val="122940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2962304"/>
        <c:crosses val="autoZero"/>
        <c:auto val="1"/>
        <c:lblAlgn val="ctr"/>
        <c:lblOffset val="100"/>
        <c:noMultiLvlLbl val="0"/>
      </c:catAx>
      <c:valAx>
        <c:axId val="12296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940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45</c:v>
                </c:pt>
                <c:pt idx="1">
                  <c:v>68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19</c:v>
                </c:pt>
                <c:pt idx="1">
                  <c:v>64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005952"/>
        <c:axId val="123036416"/>
      </c:barChart>
      <c:catAx>
        <c:axId val="123005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036416"/>
        <c:crosses val="autoZero"/>
        <c:auto val="1"/>
        <c:lblAlgn val="ctr"/>
        <c:lblOffset val="100"/>
        <c:noMultiLvlLbl val="0"/>
      </c:catAx>
      <c:valAx>
        <c:axId val="12303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005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2576</c:v>
                </c:pt>
                <c:pt idx="1">
                  <c:v>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59200"/>
        <c:axId val="123142912"/>
      </c:barChart>
      <c:catAx>
        <c:axId val="123059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142912"/>
        <c:crosses val="autoZero"/>
        <c:auto val="1"/>
        <c:lblAlgn val="ctr"/>
        <c:lblOffset val="100"/>
        <c:noMultiLvlLbl val="0"/>
      </c:catAx>
      <c:valAx>
        <c:axId val="12314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059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1148</c:v>
                </c:pt>
                <c:pt idx="1">
                  <c:v>1074</c:v>
                </c:pt>
                <c:pt idx="2">
                  <c:v>1028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188352"/>
        <c:axId val="123189888"/>
      </c:barChart>
      <c:catAx>
        <c:axId val="1231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89888"/>
        <c:crosses val="autoZero"/>
        <c:auto val="1"/>
        <c:lblAlgn val="ctr"/>
        <c:lblOffset val="100"/>
        <c:noMultiLvlLbl val="0"/>
      </c:catAx>
      <c:valAx>
        <c:axId val="123189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188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49.8</c:v>
                </c:pt>
                <c:pt idx="1">
                  <c:v>42.4</c:v>
                </c:pt>
                <c:pt idx="2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7.7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50.3</c:v>
                </c:pt>
                <c:pt idx="1">
                  <c:v>49.9</c:v>
                </c:pt>
                <c:pt idx="2">
                  <c:v>62.4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5108096"/>
        <c:axId val="115113984"/>
      </c:barChart>
      <c:catAx>
        <c:axId val="11510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113984"/>
        <c:crosses val="autoZero"/>
        <c:auto val="1"/>
        <c:lblAlgn val="ctr"/>
        <c:lblOffset val="100"/>
        <c:noMultiLvlLbl val="0"/>
      </c:catAx>
      <c:valAx>
        <c:axId val="115113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51080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34</c:v>
                </c:pt>
                <c:pt idx="1">
                  <c:v>63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229696"/>
        <c:axId val="123231232"/>
      </c:barChart>
      <c:catAx>
        <c:axId val="123229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31232"/>
        <c:crosses val="autoZero"/>
        <c:auto val="1"/>
        <c:lblAlgn val="ctr"/>
        <c:lblOffset val="100"/>
        <c:noMultiLvlLbl val="0"/>
      </c:catAx>
      <c:valAx>
        <c:axId val="12323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2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84</c:v>
                </c:pt>
                <c:pt idx="1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286656"/>
        <c:axId val="123288192"/>
      </c:barChart>
      <c:catAx>
        <c:axId val="123286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88192"/>
        <c:crosses val="autoZero"/>
        <c:auto val="1"/>
        <c:lblAlgn val="ctr"/>
        <c:lblOffset val="100"/>
        <c:noMultiLvlLbl val="0"/>
      </c:catAx>
      <c:valAx>
        <c:axId val="1232881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286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10077</c:v>
                </c:pt>
                <c:pt idx="1">
                  <c:v>9489</c:v>
                </c:pt>
                <c:pt idx="2">
                  <c:v>9059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313152"/>
        <c:axId val="123331328"/>
      </c:barChart>
      <c:catAx>
        <c:axId val="12331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31328"/>
        <c:crosses val="autoZero"/>
        <c:auto val="1"/>
        <c:lblAlgn val="ctr"/>
        <c:lblOffset val="100"/>
        <c:noMultiLvlLbl val="0"/>
      </c:catAx>
      <c:valAx>
        <c:axId val="123331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13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16.905806887238352</c:v>
                </c:pt>
                <c:pt idx="1">
                  <c:v>59.478392977717753</c:v>
                </c:pt>
                <c:pt idx="2">
                  <c:v>23.615800135043891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515648"/>
        <c:axId val="123517184"/>
      </c:barChart>
      <c:catAx>
        <c:axId val="1235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17184"/>
        <c:crosses val="autoZero"/>
        <c:auto val="1"/>
        <c:lblAlgn val="ctr"/>
        <c:lblOffset val="100"/>
        <c:noMultiLvlLbl val="0"/>
      </c:catAx>
      <c:valAx>
        <c:axId val="12351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515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4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3589760"/>
        <c:axId val="123591296"/>
      </c:barChart>
      <c:catAx>
        <c:axId val="12358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91296"/>
        <c:crosses val="autoZero"/>
        <c:auto val="1"/>
        <c:lblAlgn val="ctr"/>
        <c:lblOffset val="100"/>
        <c:noMultiLvlLbl val="0"/>
      </c:catAx>
      <c:valAx>
        <c:axId val="12359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589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84</c:v>
                </c:pt>
                <c:pt idx="1">
                  <c:v>100</c:v>
                </c:pt>
                <c:pt idx="2">
                  <c:v>97.2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91</c:v>
                </c:pt>
                <c:pt idx="1">
                  <c:v>100.6</c:v>
                </c:pt>
                <c:pt idx="2">
                  <c:v>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774464"/>
        <c:axId val="123776000"/>
      </c:barChart>
      <c:catAx>
        <c:axId val="12377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76000"/>
        <c:crosses val="autoZero"/>
        <c:auto val="1"/>
        <c:lblAlgn val="ctr"/>
        <c:lblOffset val="100"/>
        <c:noMultiLvlLbl val="0"/>
      </c:catAx>
      <c:valAx>
        <c:axId val="1237760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77446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426</c:v>
                </c:pt>
                <c:pt idx="1">
                  <c:v>335</c:v>
                </c:pt>
                <c:pt idx="2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850752"/>
        <c:axId val="123852288"/>
      </c:barChart>
      <c:catAx>
        <c:axId val="12385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52288"/>
        <c:crosses val="autoZero"/>
        <c:auto val="1"/>
        <c:lblAlgn val="ctr"/>
        <c:lblOffset val="100"/>
        <c:noMultiLvlLbl val="0"/>
      </c:catAx>
      <c:valAx>
        <c:axId val="123852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5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20</c:v>
                </c:pt>
                <c:pt idx="1">
                  <c:v>17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31</c:v>
                </c:pt>
                <c:pt idx="1">
                  <c:v>23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87616"/>
        <c:axId val="123889152"/>
      </c:barChart>
      <c:catAx>
        <c:axId val="12388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89152"/>
        <c:crosses val="autoZero"/>
        <c:auto val="1"/>
        <c:lblAlgn val="ctr"/>
        <c:lblOffset val="100"/>
        <c:noMultiLvlLbl val="0"/>
      </c:catAx>
      <c:valAx>
        <c:axId val="123889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87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128</c:v>
                </c:pt>
                <c:pt idx="1">
                  <c:v>159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185</c:v>
                </c:pt>
                <c:pt idx="1">
                  <c:v>187</c:v>
                </c:pt>
                <c:pt idx="2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010880"/>
        <c:axId val="124012416"/>
      </c:barChart>
      <c:catAx>
        <c:axId val="12401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12416"/>
        <c:crosses val="autoZero"/>
        <c:auto val="1"/>
        <c:lblAlgn val="ctr"/>
        <c:lblOffset val="100"/>
        <c:noMultiLvlLbl val="0"/>
      </c:catAx>
      <c:valAx>
        <c:axId val="124012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10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1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137152"/>
        <c:axId val="115143040"/>
      </c:barChart>
      <c:catAx>
        <c:axId val="11513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143040"/>
        <c:crosses val="autoZero"/>
        <c:auto val="1"/>
        <c:lblAlgn val="ctr"/>
        <c:lblOffset val="100"/>
        <c:noMultiLvlLbl val="0"/>
      </c:catAx>
      <c:valAx>
        <c:axId val="11514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137152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2.1410083277065044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2.1916497861805087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2.2338510015755122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2.6727436416835473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2.444857078550529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2.4645509790681972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2.6530497411658791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2.9765923925275715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3.0666216520369121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3.4211118613549405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3.4239252757146073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3.4604996623902768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3.9641008327706508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4.4873959036686921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3.9162727886563129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2.2000900292595094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1.5783254557731263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1.0634706279540851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414208"/>
        <c:axId val="124432384"/>
      </c:barChart>
      <c:catAx>
        <c:axId val="12441420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4432384"/>
        <c:crosses val="autoZero"/>
        <c:auto val="1"/>
        <c:lblAlgn val="ctr"/>
        <c:lblOffset val="100"/>
        <c:noMultiLvlLbl val="0"/>
      </c:catAx>
      <c:valAx>
        <c:axId val="1244323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44142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2.2676119738915146</c:v>
                </c:pt>
                <c:pt idx="1">
                  <c:v>2.3773351339185234</c:v>
                </c:pt>
                <c:pt idx="2">
                  <c:v>2.574274139095206</c:v>
                </c:pt>
                <c:pt idx="3">
                  <c:v>2.6446094980868784</c:v>
                </c:pt>
                <c:pt idx="4">
                  <c:v>2.622102183209543</c:v>
                </c:pt>
                <c:pt idx="5">
                  <c:v>2.9906594643259057</c:v>
                </c:pt>
                <c:pt idx="6">
                  <c:v>2.9540850776502361</c:v>
                </c:pt>
                <c:pt idx="7">
                  <c:v>3.2635606572135947</c:v>
                </c:pt>
                <c:pt idx="8">
                  <c:v>3.4633130767499436</c:v>
                </c:pt>
                <c:pt idx="9">
                  <c:v>3.5533423362592846</c:v>
                </c:pt>
                <c:pt idx="10">
                  <c:v>3.640558181408958</c:v>
                </c:pt>
                <c:pt idx="11">
                  <c:v>3.4239252757146073</c:v>
                </c:pt>
                <c:pt idx="12">
                  <c:v>3.4942606347062797</c:v>
                </c:pt>
                <c:pt idx="13">
                  <c:v>3.9753544902093179</c:v>
                </c:pt>
                <c:pt idx="14">
                  <c:v>3.260747242853927</c:v>
                </c:pt>
                <c:pt idx="15">
                  <c:v>1.5670717983344586</c:v>
                </c:pt>
                <c:pt idx="16">
                  <c:v>0.9734413684447446</c:v>
                </c:pt>
                <c:pt idx="17">
                  <c:v>0.59363042988971415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439552"/>
        <c:axId val="124519168"/>
      </c:barChart>
      <c:catAx>
        <c:axId val="1244395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4519168"/>
        <c:crosses val="autoZero"/>
        <c:auto val="1"/>
        <c:lblAlgn val="ctr"/>
        <c:lblOffset val="100"/>
        <c:noMultiLvlLbl val="0"/>
      </c:catAx>
      <c:valAx>
        <c:axId val="12451916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395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0.23817186997103315</c:v>
                </c:pt>
                <c:pt idx="1">
                  <c:v>0.1996539331824837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1.4161570646926296</c:v>
                </c:pt>
                <c:pt idx="1">
                  <c:v>0.55237588180487163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9.2951400064370784</c:v>
                </c:pt>
                <c:pt idx="1">
                  <c:v>4.6585917742579532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27.615062761506277</c:v>
                </c:pt>
                <c:pt idx="1">
                  <c:v>19.785704778384133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49.44319279047312</c:v>
                </c:pt>
                <c:pt idx="1">
                  <c:v>63.809397045121784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3.9137431606050854</c:v>
                </c:pt>
                <c:pt idx="1">
                  <c:v>4.0862504991348327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8.0785323463147733</c:v>
                </c:pt>
                <c:pt idx="1">
                  <c:v>6.9080260881139361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617856"/>
        <c:axId val="124619392"/>
      </c:barChart>
      <c:catAx>
        <c:axId val="124617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19392"/>
        <c:crosses val="autoZero"/>
        <c:auto val="1"/>
        <c:lblAlgn val="ctr"/>
        <c:lblOffset val="100"/>
        <c:noMultiLvlLbl val="0"/>
      </c:catAx>
      <c:valAx>
        <c:axId val="124619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178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35.912455745091727</c:v>
                </c:pt>
                <c:pt idx="1">
                  <c:v>30.360708105949683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29.797232056646283</c:v>
                </c:pt>
                <c:pt idx="1">
                  <c:v>36.802875016637827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34.039266173157387</c:v>
                </c:pt>
                <c:pt idx="1">
                  <c:v>32.530280846532676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0.2510460251046025</c:v>
                </c:pt>
                <c:pt idx="1">
                  <c:v>0.30613603087980834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4794368"/>
        <c:axId val="124795904"/>
      </c:barChart>
      <c:catAx>
        <c:axId val="124794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795904"/>
        <c:crosses val="autoZero"/>
        <c:auto val="1"/>
        <c:lblAlgn val="ctr"/>
        <c:lblOffset val="100"/>
        <c:noMultiLvlLbl val="0"/>
      </c:catAx>
      <c:valAx>
        <c:axId val="124795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79436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9</c:v>
                </c:pt>
                <c:pt idx="3">
                  <c:v>6</c:v>
                </c:pt>
                <c:pt idx="4">
                  <c:v>22</c:v>
                </c:pt>
                <c:pt idx="5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8</c:v>
                </c:pt>
                <c:pt idx="3">
                  <c:v>15</c:v>
                </c:pt>
                <c:pt idx="4">
                  <c:v>12</c:v>
                </c:pt>
                <c:pt idx="5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4843904"/>
        <c:axId val="124845440"/>
      </c:barChart>
      <c:catAx>
        <c:axId val="124843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45440"/>
        <c:crosses val="autoZero"/>
        <c:auto val="1"/>
        <c:lblAlgn val="ctr"/>
        <c:lblOffset val="100"/>
        <c:noMultiLvlLbl val="0"/>
      </c:catAx>
      <c:valAx>
        <c:axId val="124845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43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0.91</c:v>
                </c:pt>
                <c:pt idx="1">
                  <c:v>0.39</c:v>
                </c:pt>
                <c:pt idx="3">
                  <c:v>0.53</c:v>
                </c:pt>
                <c:pt idx="4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4943744"/>
        <c:axId val="124949632"/>
      </c:barChart>
      <c:catAx>
        <c:axId val="124943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49632"/>
        <c:crosses val="autoZero"/>
        <c:auto val="1"/>
        <c:lblAlgn val="ctr"/>
        <c:lblOffset val="100"/>
        <c:noMultiLvlLbl val="0"/>
      </c:catAx>
      <c:valAx>
        <c:axId val="124949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943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14.285714285714285</c:v>
                </c:pt>
                <c:pt idx="1">
                  <c:v>65.541443850267385</c:v>
                </c:pt>
                <c:pt idx="2">
                  <c:v>13.509346694931587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85.714285714285708</c:v>
                </c:pt>
                <c:pt idx="1">
                  <c:v>34.458556149732622</c:v>
                </c:pt>
                <c:pt idx="2">
                  <c:v>86.490653305068406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078912"/>
        <c:axId val="125084800"/>
      </c:barChart>
      <c:catAx>
        <c:axId val="125078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084800"/>
        <c:crosses val="autoZero"/>
        <c:auto val="1"/>
        <c:lblAlgn val="ctr"/>
        <c:lblOffset val="100"/>
        <c:noMultiLvlLbl val="0"/>
      </c:catAx>
      <c:valAx>
        <c:axId val="1250848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0789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10.1</c:v>
                </c:pt>
                <c:pt idx="1">
                  <c:v>3.4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605184"/>
        <c:axId val="126606720"/>
      </c:barChart>
      <c:catAx>
        <c:axId val="12660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06720"/>
        <c:crosses val="autoZero"/>
        <c:auto val="1"/>
        <c:lblAlgn val="ctr"/>
        <c:lblOffset val="100"/>
        <c:noMultiLvlLbl val="0"/>
      </c:catAx>
      <c:valAx>
        <c:axId val="12660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605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125</c:v>
                </c:pt>
                <c:pt idx="1">
                  <c:v>156</c:v>
                </c:pt>
                <c:pt idx="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167</c:v>
                </c:pt>
                <c:pt idx="1">
                  <c:v>136</c:v>
                </c:pt>
                <c:pt idx="2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85120"/>
        <c:axId val="127286656"/>
      </c:barChart>
      <c:catAx>
        <c:axId val="1272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286656"/>
        <c:crosses val="autoZero"/>
        <c:auto val="1"/>
        <c:lblAlgn val="ctr"/>
        <c:lblOffset val="100"/>
        <c:noMultiLvlLbl val="0"/>
      </c:catAx>
      <c:valAx>
        <c:axId val="127286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285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315</c:v>
                </c:pt>
                <c:pt idx="1">
                  <c:v>440</c:v>
                </c:pt>
                <c:pt idx="2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404</c:v>
                </c:pt>
                <c:pt idx="1">
                  <c:v>436</c:v>
                </c:pt>
                <c:pt idx="2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408384"/>
        <c:axId val="127426560"/>
      </c:barChart>
      <c:catAx>
        <c:axId val="127408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426560"/>
        <c:crosses val="autoZero"/>
        <c:auto val="1"/>
        <c:lblAlgn val="ctr"/>
        <c:lblOffset val="100"/>
        <c:noMultiLvlLbl val="0"/>
      </c:catAx>
      <c:valAx>
        <c:axId val="127426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408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110</c:v>
                </c:pt>
                <c:pt idx="1">
                  <c:v>279</c:v>
                </c:pt>
                <c:pt idx="2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61</c:v>
                </c:pt>
                <c:pt idx="1">
                  <c:v>273</c:v>
                </c:pt>
                <c:pt idx="2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494912"/>
        <c:axId val="115496448"/>
      </c:barChart>
      <c:catAx>
        <c:axId val="115494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496448"/>
        <c:crosses val="autoZero"/>
        <c:auto val="1"/>
        <c:lblAlgn val="ctr"/>
        <c:lblOffset val="100"/>
        <c:noMultiLvlLbl val="0"/>
      </c:catAx>
      <c:valAx>
        <c:axId val="115496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494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28.012583777868965</c:v>
                </c:pt>
                <c:pt idx="1">
                  <c:v>27.217294900221727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25.044453563124058</c:v>
                </c:pt>
                <c:pt idx="1">
                  <c:v>25.776053215077603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15.401449870058814</c:v>
                </c:pt>
                <c:pt idx="1">
                  <c:v>19.364375461936437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13.377102995486254</c:v>
                </c:pt>
                <c:pt idx="1">
                  <c:v>14.504804138950481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8.7676104500068401</c:v>
                </c:pt>
                <c:pt idx="1">
                  <c:v>7.4094604582409467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9.3967993434550667</c:v>
                </c:pt>
                <c:pt idx="1">
                  <c:v>5.7280118255728016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7511168"/>
        <c:axId val="127562112"/>
      </c:barChart>
      <c:catAx>
        <c:axId val="1275111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562112"/>
        <c:crosses val="autoZero"/>
        <c:auto val="1"/>
        <c:lblAlgn val="ctr"/>
        <c:lblOffset val="100"/>
        <c:noMultiLvlLbl val="0"/>
      </c:catAx>
      <c:valAx>
        <c:axId val="1275621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5111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51.05</c:v>
                </c:pt>
                <c:pt idx="1">
                  <c:v>39.57</c:v>
                </c:pt>
                <c:pt idx="2">
                  <c:v>7.91</c:v>
                </c:pt>
                <c:pt idx="3">
                  <c:v>1.24</c:v>
                </c:pt>
                <c:pt idx="4">
                  <c:v>0.22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53.97</c:v>
                </c:pt>
                <c:pt idx="1">
                  <c:v>35.9</c:v>
                </c:pt>
                <c:pt idx="2">
                  <c:v>8.39</c:v>
                </c:pt>
                <c:pt idx="3">
                  <c:v>1.38</c:v>
                </c:pt>
                <c:pt idx="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7595648"/>
        <c:axId val="127597184"/>
      </c:barChart>
      <c:catAx>
        <c:axId val="12759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597184"/>
        <c:crosses val="autoZero"/>
        <c:auto val="1"/>
        <c:lblAlgn val="ctr"/>
        <c:lblOffset val="100"/>
        <c:noMultiLvlLbl val="0"/>
      </c:catAx>
      <c:valAx>
        <c:axId val="127597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5956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56739</c:v>
                </c:pt>
                <c:pt idx="1">
                  <c:v>60021</c:v>
                </c:pt>
                <c:pt idx="2">
                  <c:v>68879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0907520"/>
        <c:axId val="130913408"/>
      </c:barChart>
      <c:catAx>
        <c:axId val="1309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13408"/>
        <c:crosses val="autoZero"/>
        <c:auto val="1"/>
        <c:lblAlgn val="ctr"/>
        <c:lblOffset val="100"/>
        <c:noMultiLvlLbl val="0"/>
      </c:catAx>
      <c:valAx>
        <c:axId val="130913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907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4014</c:v>
                </c:pt>
                <c:pt idx="1">
                  <c:v>4267</c:v>
                </c:pt>
                <c:pt idx="2">
                  <c:v>4435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6108</c:v>
                </c:pt>
                <c:pt idx="1">
                  <c:v>6228</c:v>
                </c:pt>
                <c:pt idx="2">
                  <c:v>6170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34496"/>
        <c:axId val="131048576"/>
      </c:barChart>
      <c:catAx>
        <c:axId val="13103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48576"/>
        <c:crosses val="autoZero"/>
        <c:auto val="1"/>
        <c:lblAlgn val="ctr"/>
        <c:lblOffset val="100"/>
        <c:noMultiLvlLbl val="0"/>
      </c:catAx>
      <c:valAx>
        <c:axId val="1310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0344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14.2</c:v>
                </c:pt>
                <c:pt idx="1">
                  <c:v>30.5</c:v>
                </c:pt>
                <c:pt idx="2">
                  <c:v>2.2000000000000002</c:v>
                </c:pt>
                <c:pt idx="3">
                  <c:v>53.099999999999994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72.979397781299525</c:v>
                </c:pt>
                <c:pt idx="1">
                  <c:v>84.230477634571642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27.020602218700475</c:v>
                </c:pt>
                <c:pt idx="1">
                  <c:v>15.769522365428355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1332352"/>
        <c:axId val="131338240"/>
      </c:barChart>
      <c:catAx>
        <c:axId val="131332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338240"/>
        <c:crosses val="autoZero"/>
        <c:auto val="1"/>
        <c:lblAlgn val="ctr"/>
        <c:lblOffset val="100"/>
        <c:noMultiLvlLbl val="0"/>
      </c:catAx>
      <c:valAx>
        <c:axId val="131338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33235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29</c:v>
                </c:pt>
                <c:pt idx="1">
                  <c:v>29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79968"/>
        <c:axId val="131381504"/>
      </c:barChart>
      <c:catAx>
        <c:axId val="13137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81504"/>
        <c:crosses val="autoZero"/>
        <c:auto val="1"/>
        <c:lblAlgn val="ctr"/>
        <c:lblOffset val="100"/>
        <c:noMultiLvlLbl val="0"/>
      </c:catAx>
      <c:valAx>
        <c:axId val="13138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79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6.8</c:v>
                </c:pt>
                <c:pt idx="1">
                  <c:v>7</c:v>
                </c:pt>
                <c:pt idx="2">
                  <c:v>16.3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398272"/>
        <c:axId val="131420544"/>
      </c:barChart>
      <c:catAx>
        <c:axId val="13139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420544"/>
        <c:crosses val="autoZero"/>
        <c:auto val="1"/>
        <c:lblAlgn val="ctr"/>
        <c:lblOffset val="100"/>
        <c:noMultiLvlLbl val="0"/>
      </c:catAx>
      <c:valAx>
        <c:axId val="13142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398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8.1</c:v>
                </c:pt>
                <c:pt idx="1">
                  <c:v>16.3</c:v>
                </c:pt>
                <c:pt idx="2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445504"/>
        <c:axId val="131447040"/>
      </c:barChart>
      <c:catAx>
        <c:axId val="13144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447040"/>
        <c:crosses val="autoZero"/>
        <c:auto val="1"/>
        <c:lblAlgn val="ctr"/>
        <c:lblOffset val="100"/>
        <c:noMultiLvlLbl val="0"/>
      </c:catAx>
      <c:valAx>
        <c:axId val="13144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445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5.99</c:v>
                </c:pt>
                <c:pt idx="1">
                  <c:v>7.35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1494656"/>
        <c:axId val="131496192"/>
      </c:barChart>
      <c:catAx>
        <c:axId val="13149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496192"/>
        <c:crosses val="autoZero"/>
        <c:auto val="1"/>
        <c:lblAlgn val="ctr"/>
        <c:lblOffset val="100"/>
        <c:noMultiLvlLbl val="0"/>
      </c:catAx>
      <c:valAx>
        <c:axId val="13149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1494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45</c:v>
                </c:pt>
                <c:pt idx="1">
                  <c:v>68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19</c:v>
                </c:pt>
                <c:pt idx="1">
                  <c:v>64</c:v>
                </c:pt>
                <c:pt idx="2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536256"/>
        <c:axId val="115537792"/>
      </c:barChart>
      <c:catAx>
        <c:axId val="11553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537792"/>
        <c:crosses val="autoZero"/>
        <c:auto val="1"/>
        <c:lblAlgn val="ctr"/>
        <c:lblOffset val="100"/>
        <c:noMultiLvlLbl val="0"/>
      </c:catAx>
      <c:valAx>
        <c:axId val="11553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53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10.7</c:v>
                </c:pt>
                <c:pt idx="1">
                  <c:v>2.7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521536"/>
        <c:axId val="131556096"/>
      </c:barChart>
      <c:catAx>
        <c:axId val="13152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556096"/>
        <c:crosses val="autoZero"/>
        <c:auto val="1"/>
        <c:lblAlgn val="ctr"/>
        <c:lblOffset val="100"/>
        <c:noMultiLvlLbl val="0"/>
      </c:catAx>
      <c:valAx>
        <c:axId val="131556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521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49.8</c:v>
                </c:pt>
                <c:pt idx="1">
                  <c:v>42.4</c:v>
                </c:pt>
                <c:pt idx="2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7.7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50.3</c:v>
                </c:pt>
                <c:pt idx="1">
                  <c:v>49.9</c:v>
                </c:pt>
                <c:pt idx="2">
                  <c:v>62.4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1653632"/>
        <c:axId val="131655168"/>
      </c:barChart>
      <c:catAx>
        <c:axId val="13165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655168"/>
        <c:crosses val="autoZero"/>
        <c:auto val="1"/>
        <c:lblAlgn val="ctr"/>
        <c:lblOffset val="100"/>
        <c:noMultiLvlLbl val="0"/>
      </c:catAx>
      <c:valAx>
        <c:axId val="1316551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16536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4033</c:v>
                </c:pt>
                <c:pt idx="1">
                  <c:v>6614</c:v>
                </c:pt>
                <c:pt idx="2">
                  <c:v>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2277</c:v>
                </c:pt>
                <c:pt idx="1">
                  <c:v>4257</c:v>
                </c:pt>
                <c:pt idx="2">
                  <c:v>5283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694976"/>
        <c:axId val="131696512"/>
      </c:barChart>
      <c:catAx>
        <c:axId val="131694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696512"/>
        <c:crosses val="autoZero"/>
        <c:auto val="1"/>
        <c:lblAlgn val="ctr"/>
        <c:lblOffset val="100"/>
        <c:noMultiLvlLbl val="0"/>
      </c:catAx>
      <c:valAx>
        <c:axId val="131696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694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6039</c:v>
                </c:pt>
                <c:pt idx="1">
                  <c:v>15949</c:v>
                </c:pt>
                <c:pt idx="2">
                  <c:v>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3178</c:v>
                </c:pt>
                <c:pt idx="1">
                  <c:v>6563</c:v>
                </c:pt>
                <c:pt idx="2">
                  <c:v>10183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777280"/>
        <c:axId val="131778816"/>
      </c:barChart>
      <c:catAx>
        <c:axId val="131777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778816"/>
        <c:crosses val="autoZero"/>
        <c:auto val="1"/>
        <c:lblAlgn val="ctr"/>
        <c:lblOffset val="100"/>
        <c:noMultiLvlLbl val="0"/>
      </c:catAx>
      <c:valAx>
        <c:axId val="1317788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777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1.5</c:v>
                </c:pt>
                <c:pt idx="1">
                  <c:v>2.4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1.4</c:v>
                </c:pt>
                <c:pt idx="1">
                  <c:v>1.5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1900544"/>
        <c:axId val="131902080"/>
      </c:barChart>
      <c:catAx>
        <c:axId val="13190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902080"/>
        <c:crosses val="autoZero"/>
        <c:auto val="1"/>
        <c:lblAlgn val="ctr"/>
        <c:lblOffset val="100"/>
        <c:noMultiLvlLbl val="0"/>
      </c:catAx>
      <c:valAx>
        <c:axId val="1319020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9005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21.4</c:v>
                </c:pt>
                <c:pt idx="1">
                  <c:v>23</c:v>
                </c:pt>
                <c:pt idx="2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33.1</c:v>
                </c:pt>
                <c:pt idx="1">
                  <c:v>34.200000000000003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2015616"/>
        <c:axId val="132017152"/>
      </c:barChart>
      <c:catAx>
        <c:axId val="13201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017152"/>
        <c:crosses val="autoZero"/>
        <c:auto val="1"/>
        <c:lblAlgn val="ctr"/>
        <c:lblOffset val="100"/>
        <c:noMultiLvlLbl val="0"/>
      </c:catAx>
      <c:valAx>
        <c:axId val="132017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0156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150.17099999999999</c:v>
                </c:pt>
                <c:pt idx="1">
                  <c:v>171.411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138496"/>
        <c:axId val="132140032"/>
      </c:barChart>
      <c:catAx>
        <c:axId val="132138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40032"/>
        <c:crosses val="autoZero"/>
        <c:auto val="1"/>
        <c:lblAlgn val="ctr"/>
        <c:lblOffset val="100"/>
        <c:noMultiLvlLbl val="0"/>
      </c:catAx>
      <c:valAx>
        <c:axId val="1321400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384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5100.01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236416"/>
        <c:axId val="132237952"/>
      </c:barChart>
      <c:catAx>
        <c:axId val="132236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37952"/>
        <c:crosses val="autoZero"/>
        <c:auto val="1"/>
        <c:lblAlgn val="ctr"/>
        <c:lblOffset val="100"/>
        <c:noMultiLvlLbl val="0"/>
      </c:catAx>
      <c:valAx>
        <c:axId val="13223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2364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77</c:v>
                </c:pt>
                <c:pt idx="1">
                  <c:v>71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61</c:v>
                </c:pt>
                <c:pt idx="1">
                  <c:v>56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318336"/>
        <c:axId val="132319872"/>
      </c:barChart>
      <c:catAx>
        <c:axId val="13231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19872"/>
        <c:crosses val="autoZero"/>
        <c:auto val="1"/>
        <c:lblAlgn val="ctr"/>
        <c:lblOffset val="100"/>
        <c:noMultiLvlLbl val="0"/>
      </c:catAx>
      <c:valAx>
        <c:axId val="13231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3183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17900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17644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33163</v>
      </c>
      <c r="C4" s="35">
        <v>16401</v>
      </c>
      <c r="D4" s="63">
        <v>16762</v>
      </c>
      <c r="E4" s="211"/>
    </row>
    <row r="5" spans="1:5" ht="30" x14ac:dyDescent="0.25">
      <c r="A5" s="201" t="s">
        <v>716</v>
      </c>
      <c r="B5" s="72">
        <v>31035</v>
      </c>
      <c r="C5" s="61">
        <v>14993</v>
      </c>
      <c r="D5" s="111">
        <v>16042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3659</v>
      </c>
      <c r="C4" s="71">
        <v>7436</v>
      </c>
    </row>
    <row r="5" spans="1:6" x14ac:dyDescent="0.25">
      <c r="A5" s="286" t="s">
        <v>719</v>
      </c>
      <c r="B5" s="214">
        <v>1576</v>
      </c>
      <c r="C5" s="214">
        <v>1906</v>
      </c>
    </row>
    <row r="6" spans="1:6" x14ac:dyDescent="0.25">
      <c r="A6" s="286" t="s">
        <v>720</v>
      </c>
      <c r="B6" s="214">
        <v>2827</v>
      </c>
      <c r="C6" s="214">
        <v>2982</v>
      </c>
    </row>
    <row r="7" spans="1:6" x14ac:dyDescent="0.25">
      <c r="A7" s="286" t="s">
        <v>721</v>
      </c>
      <c r="B7" s="214">
        <v>5254</v>
      </c>
      <c r="C7" s="214">
        <v>3901</v>
      </c>
    </row>
    <row r="8" spans="1:6" x14ac:dyDescent="0.25">
      <c r="A8" s="286" t="s">
        <v>722</v>
      </c>
      <c r="B8" s="214">
        <v>42</v>
      </c>
      <c r="C8" s="214">
        <v>285</v>
      </c>
    </row>
    <row r="9" spans="1:6" x14ac:dyDescent="0.25">
      <c r="A9" s="286" t="s">
        <v>723</v>
      </c>
      <c r="B9" s="214">
        <v>1473</v>
      </c>
      <c r="C9" s="214">
        <v>1370</v>
      </c>
    </row>
    <row r="10" spans="1:6" ht="30" x14ac:dyDescent="0.25">
      <c r="A10" s="293" t="s">
        <v>724</v>
      </c>
      <c r="B10" s="214">
        <v>4993</v>
      </c>
      <c r="C10" s="214">
        <v>803</v>
      </c>
    </row>
    <row r="11" spans="1:6" x14ac:dyDescent="0.25">
      <c r="A11" s="286" t="s">
        <v>887</v>
      </c>
      <c r="B11" s="214">
        <v>939</v>
      </c>
      <c r="C11" s="214">
        <v>1456</v>
      </c>
    </row>
    <row r="12" spans="1:6" x14ac:dyDescent="0.25">
      <c r="A12" s="294" t="s">
        <v>16</v>
      </c>
      <c r="B12" s="1">
        <f>SUM(B4:B11)</f>
        <v>20763</v>
      </c>
      <c r="C12" s="1">
        <f>SUM(C4:C11)</f>
        <v>20139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4589</v>
      </c>
      <c r="C19" s="71">
        <v>6553</v>
      </c>
    </row>
    <row r="20" spans="1:3" x14ac:dyDescent="0.25">
      <c r="A20" s="286" t="s">
        <v>719</v>
      </c>
      <c r="B20" s="214">
        <v>1032</v>
      </c>
      <c r="C20" s="214">
        <v>1241</v>
      </c>
    </row>
    <row r="21" spans="1:3" x14ac:dyDescent="0.25">
      <c r="A21" s="286" t="s">
        <v>720</v>
      </c>
      <c r="B21" s="214">
        <v>2331</v>
      </c>
      <c r="C21" s="214">
        <v>2559</v>
      </c>
    </row>
    <row r="22" spans="1:3" x14ac:dyDescent="0.25">
      <c r="A22" s="286" t="s">
        <v>721</v>
      </c>
      <c r="B22" s="214">
        <v>4957</v>
      </c>
      <c r="C22" s="214">
        <v>3982</v>
      </c>
    </row>
    <row r="23" spans="1:3" x14ac:dyDescent="0.25">
      <c r="A23" s="286" t="s">
        <v>722</v>
      </c>
      <c r="B23" s="214">
        <v>23</v>
      </c>
      <c r="C23" s="214">
        <v>77</v>
      </c>
    </row>
    <row r="24" spans="1:3" x14ac:dyDescent="0.25">
      <c r="A24" s="286" t="s">
        <v>723</v>
      </c>
      <c r="B24" s="214">
        <v>1181</v>
      </c>
      <c r="C24" s="214">
        <v>909</v>
      </c>
    </row>
    <row r="25" spans="1:3" ht="30" x14ac:dyDescent="0.25">
      <c r="A25" s="293" t="s">
        <v>724</v>
      </c>
      <c r="B25" s="214">
        <v>3166</v>
      </c>
      <c r="C25" s="214">
        <v>825</v>
      </c>
    </row>
    <row r="26" spans="1:3" x14ac:dyDescent="0.25">
      <c r="A26" s="286" t="s">
        <v>887</v>
      </c>
      <c r="B26" s="214">
        <v>587</v>
      </c>
      <c r="C26" s="214">
        <v>1439</v>
      </c>
    </row>
    <row r="27" spans="1:3" x14ac:dyDescent="0.25">
      <c r="A27" s="294" t="s">
        <v>16</v>
      </c>
      <c r="B27" s="1">
        <f>SUM(B19:B26)</f>
        <v>17866</v>
      </c>
      <c r="C27" s="1">
        <f>SUM(C19:C26)</f>
        <v>17585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73.739999999999995</v>
      </c>
      <c r="C4" s="1018">
        <v>70.34</v>
      </c>
      <c r="D4" s="1018">
        <v>77.569999999999993</v>
      </c>
      <c r="E4" s="1019">
        <v>108</v>
      </c>
      <c r="F4" s="1019">
        <v>167.6</v>
      </c>
      <c r="G4" s="1020">
        <v>44.7</v>
      </c>
      <c r="H4" s="1021">
        <v>43.1</v>
      </c>
      <c r="I4" s="1022">
        <v>46.3</v>
      </c>
      <c r="J4" s="1019">
        <v>8.1</v>
      </c>
    </row>
    <row r="5" spans="1:12" x14ac:dyDescent="0.25">
      <c r="A5" s="498">
        <v>2021</v>
      </c>
      <c r="B5" s="757">
        <v>73.099999999999994</v>
      </c>
      <c r="C5" s="758">
        <v>70.180000000000007</v>
      </c>
      <c r="D5" s="758">
        <v>76.3</v>
      </c>
      <c r="E5" s="1023">
        <v>106</v>
      </c>
      <c r="F5" s="1023">
        <v>166.7</v>
      </c>
      <c r="G5" s="1024">
        <v>44.7</v>
      </c>
      <c r="H5" s="1025">
        <v>43.1</v>
      </c>
      <c r="I5" s="1026">
        <v>46.3</v>
      </c>
      <c r="J5" s="1023">
        <v>16.3</v>
      </c>
    </row>
    <row r="6" spans="1:12" x14ac:dyDescent="0.25">
      <c r="A6" s="499">
        <v>2022</v>
      </c>
      <c r="B6" s="1011">
        <v>73.37</v>
      </c>
      <c r="C6" s="1012">
        <v>70.47</v>
      </c>
      <c r="D6" s="1012">
        <v>76.319999999999993</v>
      </c>
      <c r="E6" s="1013">
        <v>103</v>
      </c>
      <c r="F6" s="1013">
        <v>162.69999999999999</v>
      </c>
      <c r="G6" s="1014">
        <v>44.6</v>
      </c>
      <c r="H6" s="1015">
        <v>43.2</v>
      </c>
      <c r="I6" s="1016">
        <v>46</v>
      </c>
      <c r="J6" s="1013">
        <v>5.6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8.1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16.3</v>
      </c>
    </row>
    <row r="13" spans="1:12" x14ac:dyDescent="0.25">
      <c r="A13" s="633">
        <f t="shared" si="0"/>
        <v>2022</v>
      </c>
      <c r="B13" s="627">
        <f t="shared" si="1"/>
        <v>5.6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8610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10605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29.8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68879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1850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58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8470</v>
      </c>
      <c r="C5" s="70">
        <v>10122</v>
      </c>
      <c r="D5" s="55">
        <v>6108</v>
      </c>
      <c r="E5" s="110">
        <v>4014</v>
      </c>
      <c r="F5" s="55">
        <v>27.2</v>
      </c>
      <c r="G5" s="55">
        <v>33.1</v>
      </c>
      <c r="H5" s="110">
        <v>21.4</v>
      </c>
      <c r="I5" s="55"/>
      <c r="J5" s="70"/>
      <c r="K5" s="55"/>
      <c r="L5" s="55"/>
      <c r="M5" s="71">
        <v>69</v>
      </c>
      <c r="N5" s="71">
        <v>61</v>
      </c>
      <c r="O5" s="71">
        <v>77</v>
      </c>
    </row>
    <row r="6" spans="1:16" x14ac:dyDescent="0.25">
      <c r="A6" s="215">
        <v>2021</v>
      </c>
      <c r="B6" s="212">
        <v>8548</v>
      </c>
      <c r="C6" s="212">
        <v>10495</v>
      </c>
      <c r="D6" s="58">
        <v>6228</v>
      </c>
      <c r="E6" s="160">
        <v>4267</v>
      </c>
      <c r="F6" s="58">
        <v>28.6</v>
      </c>
      <c r="G6" s="58">
        <v>34.200000000000003</v>
      </c>
      <c r="H6" s="160">
        <v>23</v>
      </c>
      <c r="I6" s="58">
        <v>56739</v>
      </c>
      <c r="J6" s="212">
        <v>2309</v>
      </c>
      <c r="K6" s="58">
        <v>1012</v>
      </c>
      <c r="L6" s="58">
        <v>1297</v>
      </c>
      <c r="M6" s="214">
        <v>63</v>
      </c>
      <c r="N6" s="214">
        <v>56</v>
      </c>
      <c r="O6" s="214">
        <v>71</v>
      </c>
    </row>
    <row r="7" spans="1:16" x14ac:dyDescent="0.25">
      <c r="A7" s="229">
        <v>2022</v>
      </c>
      <c r="B7" s="167">
        <v>8610</v>
      </c>
      <c r="C7" s="167">
        <v>10605</v>
      </c>
      <c r="D7" s="94">
        <v>6170</v>
      </c>
      <c r="E7" s="169">
        <v>4435</v>
      </c>
      <c r="F7" s="94">
        <v>29.8</v>
      </c>
      <c r="G7" s="58">
        <v>35</v>
      </c>
      <c r="H7" s="160">
        <v>24.8</v>
      </c>
      <c r="I7" s="94">
        <v>60021</v>
      </c>
      <c r="J7" s="167">
        <v>2039</v>
      </c>
      <c r="K7" s="94">
        <v>918</v>
      </c>
      <c r="L7" s="94">
        <v>1121</v>
      </c>
      <c r="M7" s="214">
        <v>58</v>
      </c>
      <c r="N7" s="214">
        <v>52</v>
      </c>
      <c r="O7" s="214">
        <v>63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68879</v>
      </c>
      <c r="J8" s="1072">
        <v>1850</v>
      </c>
      <c r="K8" s="1073">
        <v>823</v>
      </c>
      <c r="L8" s="1073">
        <v>1027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56739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60021</v>
      </c>
      <c r="F14" s="514">
        <f>A5</f>
        <v>2020</v>
      </c>
      <c r="G14" s="310">
        <f>IF(ISBLANK(E5),"",E5)</f>
        <v>4014</v>
      </c>
      <c r="H14" s="310">
        <f>IF(ISBLANK(D5),"",D5)</f>
        <v>6108</v>
      </c>
      <c r="K14" s="514">
        <f>A6</f>
        <v>2021</v>
      </c>
      <c r="L14" s="310">
        <f>IF(ISBLANK(L6),"",L6)</f>
        <v>1297</v>
      </c>
      <c r="M14" s="310">
        <f>IF(ISBLANK(K6),"",K6)</f>
        <v>1012</v>
      </c>
    </row>
    <row r="15" spans="1:16" x14ac:dyDescent="0.25">
      <c r="A15" s="481">
        <f>A8</f>
        <v>2023</v>
      </c>
      <c r="B15" s="311">
        <f t="shared" si="0"/>
        <v>68879</v>
      </c>
      <c r="F15" s="486">
        <f t="shared" ref="F15:F16" si="1">A6</f>
        <v>2021</v>
      </c>
      <c r="G15" s="479">
        <f t="shared" ref="G15:G16" si="2">IF(ISBLANK(E6),"",E6)</f>
        <v>4267</v>
      </c>
      <c r="H15" s="479">
        <f t="shared" ref="H15:H16" si="3">IF(ISBLANK(D6),"",D6)</f>
        <v>6228</v>
      </c>
      <c r="K15" s="486">
        <f>A7</f>
        <v>2022</v>
      </c>
      <c r="L15" s="479">
        <f t="shared" ref="L15:L16" si="4">IF(ISBLANK(L7),"",L7)</f>
        <v>1121</v>
      </c>
      <c r="M15" s="479">
        <f t="shared" ref="M15:M16" si="5">IF(ISBLANK(K7),"",K7)</f>
        <v>918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4435</v>
      </c>
      <c r="H16" s="311">
        <f t="shared" si="3"/>
        <v>6170</v>
      </c>
      <c r="K16" s="481">
        <f>A8</f>
        <v>2023</v>
      </c>
      <c r="L16" s="311">
        <f t="shared" si="4"/>
        <v>1027</v>
      </c>
      <c r="M16" s="311">
        <f t="shared" si="5"/>
        <v>823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8470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8548</v>
      </c>
      <c r="C21" s="373"/>
      <c r="D21" s="197"/>
      <c r="F21" s="514">
        <f>A5</f>
        <v>2020</v>
      </c>
      <c r="G21" s="310">
        <f>IF(ISBLANK(E5),"",E5)</f>
        <v>4014</v>
      </c>
      <c r="H21" s="310">
        <f>IF(ISBLANK(D5),"",D5)</f>
        <v>6108</v>
      </c>
      <c r="K21" s="514">
        <f>A6</f>
        <v>2021</v>
      </c>
      <c r="L21" s="310">
        <f>IF(ISBLANK(L6),"",L6)</f>
        <v>1297</v>
      </c>
      <c r="M21" s="310">
        <f>IF(ISBLANK(K6),"",K6)</f>
        <v>1012</v>
      </c>
    </row>
    <row r="22" spans="1:15" x14ac:dyDescent="0.25">
      <c r="A22" s="481">
        <f t="shared" si="6"/>
        <v>2022</v>
      </c>
      <c r="B22" s="311">
        <f t="shared" si="7"/>
        <v>8610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4267</v>
      </c>
      <c r="H22" s="479">
        <f t="shared" ref="H22:H23" si="10">IF(ISBLANK(D6),"",D6)</f>
        <v>6228</v>
      </c>
      <c r="K22" s="486">
        <f>A7</f>
        <v>2022</v>
      </c>
      <c r="L22" s="479">
        <f>IF(ISBLANK(L7),"",L7)</f>
        <v>1121</v>
      </c>
      <c r="M22" s="479">
        <f>IF(ISBLANK(K7),"",K7)</f>
        <v>918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4435</v>
      </c>
      <c r="H23" s="311">
        <f t="shared" si="10"/>
        <v>6170</v>
      </c>
      <c r="K23" s="481">
        <f>A8</f>
        <v>2023</v>
      </c>
      <c r="L23" s="311">
        <f>IF(ISBLANK(L8),"",L8)</f>
        <v>1027</v>
      </c>
      <c r="M23" s="311">
        <f>IF(ISBLANK(K8),"",K8)</f>
        <v>823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8470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8548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8610</v>
      </c>
      <c r="C28" s="373"/>
      <c r="D28" s="197"/>
      <c r="F28" s="514">
        <f>A5</f>
        <v>2020</v>
      </c>
      <c r="G28" s="310">
        <f>IF(ISBLANK(H5),"",H5)</f>
        <v>21.4</v>
      </c>
      <c r="H28" s="310">
        <f>IF(ISBLANK(G5),"",G5)</f>
        <v>33.1</v>
      </c>
      <c r="K28" s="514">
        <f>A5</f>
        <v>2020</v>
      </c>
      <c r="L28" s="310">
        <f>IF(ISBLANK(O5),"",O5)</f>
        <v>77</v>
      </c>
      <c r="M28" s="310">
        <f>IF(ISBLANK(N5),"",N5)</f>
        <v>61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</v>
      </c>
      <c r="H29" s="479">
        <f t="shared" ref="H29:H30" si="15">IF(ISBLANK(G6),"",G6)</f>
        <v>34.200000000000003</v>
      </c>
      <c r="K29" s="486">
        <f t="shared" ref="K29:K30" si="16">A6</f>
        <v>2021</v>
      </c>
      <c r="L29" s="479">
        <f t="shared" ref="L29:L30" si="17">IF(ISBLANK(O6),"",O6)</f>
        <v>71</v>
      </c>
      <c r="M29" s="479">
        <f t="shared" ref="M29:M30" si="18">IF(ISBLANK(N6),"",N6)</f>
        <v>56</v>
      </c>
    </row>
    <row r="30" spans="1:15" x14ac:dyDescent="0.25">
      <c r="F30" s="481">
        <f t="shared" si="13"/>
        <v>2022</v>
      </c>
      <c r="G30" s="311">
        <f t="shared" si="14"/>
        <v>24.8</v>
      </c>
      <c r="H30" s="311">
        <f t="shared" si="15"/>
        <v>35</v>
      </c>
      <c r="K30" s="481">
        <f t="shared" si="16"/>
        <v>2022</v>
      </c>
      <c r="L30" s="311">
        <f t="shared" si="17"/>
        <v>63</v>
      </c>
      <c r="M30" s="311">
        <f t="shared" si="18"/>
        <v>52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21.4</v>
      </c>
      <c r="H35" s="310">
        <f>IF(ISBLANK(G5),"",G5)</f>
        <v>33.1</v>
      </c>
      <c r="K35" s="514">
        <f>A5</f>
        <v>2020</v>
      </c>
      <c r="L35" s="310">
        <f>IF(ISBLANK(O5),"",O5)</f>
        <v>77</v>
      </c>
      <c r="M35" s="310">
        <f>IF(ISBLANK(N5),"",N5)</f>
        <v>61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</v>
      </c>
      <c r="H36" s="479">
        <f t="shared" ref="H36:H37" si="21">IF(ISBLANK(G6),"",G6)</f>
        <v>34.200000000000003</v>
      </c>
      <c r="K36" s="486">
        <f t="shared" ref="K36:K37" si="22">A6</f>
        <v>2021</v>
      </c>
      <c r="L36" s="479">
        <f t="shared" ref="L36:L37" si="23">IF(ISBLANK(O6),"",O6)</f>
        <v>71</v>
      </c>
      <c r="M36" s="479">
        <f t="shared" ref="M36:M37" si="24">IF(ISBLANK(N6),"",N6)</f>
        <v>56</v>
      </c>
    </row>
    <row r="37" spans="6:15" x14ac:dyDescent="0.25">
      <c r="F37" s="481">
        <f t="shared" si="19"/>
        <v>2022</v>
      </c>
      <c r="G37" s="311">
        <f t="shared" si="20"/>
        <v>24.8</v>
      </c>
      <c r="H37" s="311">
        <f t="shared" si="21"/>
        <v>35</v>
      </c>
      <c r="K37" s="481">
        <f t="shared" si="22"/>
        <v>2022</v>
      </c>
      <c r="L37" s="311">
        <f t="shared" si="23"/>
        <v>63</v>
      </c>
      <c r="M37" s="311">
        <f t="shared" si="24"/>
        <v>52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18.100000000000001</v>
      </c>
      <c r="C6" s="35">
        <v>18.399999999999999</v>
      </c>
      <c r="D6" s="63">
        <v>17.8</v>
      </c>
      <c r="E6" s="35">
        <v>56.1</v>
      </c>
      <c r="F6" s="35">
        <v>51.3</v>
      </c>
      <c r="G6" s="35">
        <v>59.8</v>
      </c>
      <c r="H6" s="292">
        <v>25.9</v>
      </c>
      <c r="I6" s="35">
        <v>30.3</v>
      </c>
      <c r="J6" s="63">
        <v>22.4</v>
      </c>
      <c r="M6" s="127" t="s">
        <v>16</v>
      </c>
      <c r="N6" s="935">
        <f>IF(ISBLANK(B8),"",B8)</f>
        <v>16.600000000000001</v>
      </c>
      <c r="O6" s="935">
        <f>IF(ISBLANK(E8),"",E8)</f>
        <v>54.3</v>
      </c>
      <c r="P6" s="128">
        <f>IF(ISBLANK(H8),"",H8)</f>
        <v>29.1</v>
      </c>
    </row>
    <row r="7" spans="1:19" x14ac:dyDescent="0.25">
      <c r="A7" s="286">
        <v>2022</v>
      </c>
      <c r="B7" s="167">
        <v>17.2</v>
      </c>
      <c r="C7" s="94">
        <v>17.8</v>
      </c>
      <c r="D7" s="169">
        <v>16.8</v>
      </c>
      <c r="E7" s="94">
        <v>53.8</v>
      </c>
      <c r="F7" s="94">
        <v>48.8</v>
      </c>
      <c r="G7" s="94">
        <v>57.9</v>
      </c>
      <c r="H7" s="167">
        <v>29</v>
      </c>
      <c r="I7" s="94">
        <v>33.4</v>
      </c>
      <c r="J7" s="169">
        <v>25.3</v>
      </c>
    </row>
    <row r="8" spans="1:19" x14ac:dyDescent="0.25">
      <c r="A8" s="218">
        <v>2023</v>
      </c>
      <c r="B8" s="167">
        <v>16.600000000000001</v>
      </c>
      <c r="C8" s="94">
        <v>16.5</v>
      </c>
      <c r="D8" s="169">
        <v>16.7</v>
      </c>
      <c r="E8" s="94">
        <v>54.3</v>
      </c>
      <c r="F8" s="94">
        <v>50.1</v>
      </c>
      <c r="G8" s="94">
        <v>57.6</v>
      </c>
      <c r="H8" s="167">
        <v>29.1</v>
      </c>
      <c r="I8" s="94">
        <v>33.4</v>
      </c>
      <c r="J8" s="169">
        <v>25.6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16.7</v>
      </c>
      <c r="O12" s="936">
        <f>IF(ISBLANK(G8),"",G8)</f>
        <v>57.6</v>
      </c>
      <c r="P12" s="938">
        <f>IF(ISBLANK(J8),"",J8)</f>
        <v>25.6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16.5</v>
      </c>
      <c r="O13" s="937">
        <f>IF(ISBLANK(F8),"",F8)</f>
        <v>50.1</v>
      </c>
      <c r="P13" s="939">
        <f>IF(ISBLANK(I8),"",I8)</f>
        <v>33.4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16.600000000000001</v>
      </c>
      <c r="O20" s="935">
        <f>IF(ISBLANK(E8),"",E8)</f>
        <v>54.3</v>
      </c>
      <c r="P20" s="940">
        <f>IF(ISBLANK(H8),"",H8)</f>
        <v>29.1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16.7</v>
      </c>
      <c r="O24" s="936">
        <f>IF(ISBLANK(G8),"",G8)</f>
        <v>57.6</v>
      </c>
      <c r="P24" s="938">
        <f>IF(ISBLANK(J8),"",J8)</f>
        <v>25.6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16.5</v>
      </c>
      <c r="O25" s="937">
        <f>IF(ISBLANK(F8),"",F8)</f>
        <v>50.1</v>
      </c>
      <c r="P25" s="939">
        <f>IF(ISBLANK(I8),"",I8)</f>
        <v>33.4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1388092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39053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1367246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38466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3110052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87499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400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24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1638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113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203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382175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13.6</v>
      </c>
      <c r="E20" s="600">
        <v>14.4</v>
      </c>
      <c r="F20" s="600">
        <v>14.2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24.9</v>
      </c>
      <c r="E21" s="751">
        <v>30.7</v>
      </c>
      <c r="F21" s="751">
        <v>30.5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8.3000000000000007</v>
      </c>
      <c r="E22" s="752">
        <v>2.2000000000000002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14.2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30.5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53.099999999999994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14.2</v>
      </c>
      <c r="C30" s="204" t="s">
        <v>493</v>
      </c>
    </row>
    <row r="31" spans="1:11" x14ac:dyDescent="0.25">
      <c r="A31" s="698" t="s">
        <v>1430</v>
      </c>
      <c r="B31" s="734">
        <f>F21</f>
        <v>30.5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53.099999999999994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394</v>
      </c>
      <c r="C4" s="71">
        <v>20</v>
      </c>
      <c r="D4" s="71">
        <v>31</v>
      </c>
      <c r="G4" s="217">
        <f>A4</f>
        <v>2021</v>
      </c>
      <c r="H4" s="289">
        <f>IF(ISBLANK(C4),"",C4)</f>
        <v>20</v>
      </c>
      <c r="I4" s="289">
        <f>IF(ISBLANK(D4),"",D4)</f>
        <v>31</v>
      </c>
    </row>
    <row r="5" spans="1:9" x14ac:dyDescent="0.25">
      <c r="A5" s="286">
        <v>2022</v>
      </c>
      <c r="B5" s="214">
        <v>392</v>
      </c>
      <c r="C5" s="214">
        <v>17</v>
      </c>
      <c r="D5" s="214">
        <v>23</v>
      </c>
      <c r="G5" s="286">
        <f t="shared" ref="G5:G6" si="0">A5</f>
        <v>2022</v>
      </c>
      <c r="H5" s="290">
        <f t="shared" ref="H5:H6" si="1">IF(ISBLANK(C5),"",C5)</f>
        <v>17</v>
      </c>
      <c r="I5" s="290">
        <f t="shared" ref="I5:I6" si="2">IF(ISBLANK(D5),"",D5)</f>
        <v>23</v>
      </c>
    </row>
    <row r="6" spans="1:9" x14ac:dyDescent="0.25">
      <c r="A6" s="218">
        <v>2023</v>
      </c>
      <c r="B6" s="168">
        <v>400</v>
      </c>
      <c r="C6" s="168">
        <v>19</v>
      </c>
      <c r="D6" s="168">
        <v>24</v>
      </c>
      <c r="G6" s="219">
        <f t="shared" si="0"/>
        <v>2023</v>
      </c>
      <c r="H6" s="291">
        <f t="shared" si="1"/>
        <v>19</v>
      </c>
      <c r="I6" s="291">
        <f t="shared" si="2"/>
        <v>24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20</v>
      </c>
      <c r="I12" s="289">
        <f>IF(ISBLANK(D4),"",D4)</f>
        <v>31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17</v>
      </c>
      <c r="I13" s="290">
        <f t="shared" si="4"/>
        <v>23</v>
      </c>
    </row>
    <row r="14" spans="1:9" x14ac:dyDescent="0.25">
      <c r="G14" s="219">
        <f t="shared" si="3"/>
        <v>2023</v>
      </c>
      <c r="H14" s="291">
        <f t="shared" ref="H14:I14" si="5">IF(ISBLANK(C6),"",C6)</f>
        <v>19</v>
      </c>
      <c r="I14" s="291">
        <f t="shared" si="5"/>
        <v>24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1512</v>
      </c>
      <c r="C23" s="71">
        <v>128</v>
      </c>
      <c r="D23" s="71">
        <v>185</v>
      </c>
      <c r="G23" s="217">
        <f>A23</f>
        <v>2021</v>
      </c>
      <c r="H23" s="289">
        <f>IF(ISBLANK(C23),"",C23)</f>
        <v>128</v>
      </c>
      <c r="I23" s="289">
        <f>IF(ISBLANK(D23),"",D23)</f>
        <v>185</v>
      </c>
    </row>
    <row r="24" spans="1:13" x14ac:dyDescent="0.25">
      <c r="A24" s="286">
        <v>2022</v>
      </c>
      <c r="B24" s="214">
        <v>1542</v>
      </c>
      <c r="C24" s="214">
        <v>159</v>
      </c>
      <c r="D24" s="214">
        <v>187</v>
      </c>
      <c r="G24" s="286">
        <f t="shared" ref="G24:G25" si="6">A24</f>
        <v>2022</v>
      </c>
      <c r="H24" s="290">
        <f t="shared" ref="H24:H25" si="7">IF(ISBLANK(C24),"",C24)</f>
        <v>159</v>
      </c>
      <c r="I24" s="290">
        <f t="shared" ref="I24:I25" si="8">IF(ISBLANK(D24),"",D24)</f>
        <v>187</v>
      </c>
    </row>
    <row r="25" spans="1:13" x14ac:dyDescent="0.25">
      <c r="A25" s="218">
        <v>2023</v>
      </c>
      <c r="B25" s="168">
        <v>1638</v>
      </c>
      <c r="C25" s="168">
        <v>113</v>
      </c>
      <c r="D25" s="168">
        <v>203</v>
      </c>
      <c r="G25" s="219">
        <f t="shared" si="6"/>
        <v>2023</v>
      </c>
      <c r="H25" s="291">
        <f t="shared" si="7"/>
        <v>113</v>
      </c>
      <c r="I25" s="291">
        <f t="shared" si="8"/>
        <v>203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128</v>
      </c>
      <c r="I31" s="289">
        <f>IF(ISBLANK(D23),"",D23)</f>
        <v>185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159</v>
      </c>
      <c r="I32" s="290">
        <f t="shared" si="10"/>
        <v>187</v>
      </c>
    </row>
    <row r="33" spans="7:9" x14ac:dyDescent="0.25">
      <c r="G33" s="219">
        <f t="shared" si="9"/>
        <v>2023</v>
      </c>
      <c r="H33" s="291">
        <f t="shared" ref="H33:I33" si="11">IF(ISBLANK(C25),"",C25)</f>
        <v>113</v>
      </c>
      <c r="I33" s="291">
        <f t="shared" si="11"/>
        <v>203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357778</v>
      </c>
      <c r="C4" s="1077">
        <v>9612</v>
      </c>
      <c r="D4" s="110">
        <v>653973</v>
      </c>
      <c r="E4" s="70">
        <v>17570</v>
      </c>
      <c r="F4" s="1076">
        <v>218687</v>
      </c>
      <c r="G4" s="70">
        <v>5875</v>
      </c>
      <c r="H4" s="1078">
        <v>2623621</v>
      </c>
      <c r="I4" s="1077">
        <v>70486</v>
      </c>
    </row>
    <row r="5" spans="1:9" x14ac:dyDescent="0.25">
      <c r="A5" s="587">
        <v>2021</v>
      </c>
      <c r="B5" s="1079">
        <v>416139</v>
      </c>
      <c r="C5" s="1080">
        <v>11336</v>
      </c>
      <c r="D5" s="160">
        <v>888481</v>
      </c>
      <c r="E5" s="212">
        <v>24203</v>
      </c>
      <c r="F5" s="1079">
        <v>63951</v>
      </c>
      <c r="G5" s="212">
        <v>1742</v>
      </c>
      <c r="H5" s="1081">
        <v>2897842</v>
      </c>
      <c r="I5" s="1080">
        <v>78939</v>
      </c>
    </row>
    <row r="6" spans="1:9" x14ac:dyDescent="0.25">
      <c r="A6" s="588">
        <v>2022</v>
      </c>
      <c r="B6" s="1082">
        <v>440601</v>
      </c>
      <c r="C6" s="1083">
        <v>12396</v>
      </c>
      <c r="D6" s="169">
        <v>949485</v>
      </c>
      <c r="E6" s="167">
        <v>26713</v>
      </c>
      <c r="F6" s="1082">
        <v>69227</v>
      </c>
      <c r="G6" s="167">
        <v>1948</v>
      </c>
      <c r="H6" s="1084">
        <v>3110052</v>
      </c>
      <c r="I6" s="1083">
        <v>87499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178675</v>
      </c>
      <c r="C4" s="1076">
        <v>1079266</v>
      </c>
      <c r="D4" s="1077">
        <v>28995</v>
      </c>
      <c r="E4" s="1076">
        <v>1088716</v>
      </c>
      <c r="F4" s="1077">
        <v>29249</v>
      </c>
    </row>
    <row r="5" spans="1:6" x14ac:dyDescent="0.25">
      <c r="A5" s="480">
        <v>2021</v>
      </c>
      <c r="B5" s="1081">
        <v>226941</v>
      </c>
      <c r="C5" s="1079">
        <v>1271076</v>
      </c>
      <c r="D5" s="1080">
        <v>34625</v>
      </c>
      <c r="E5" s="1079">
        <v>1283802</v>
      </c>
      <c r="F5" s="1080">
        <v>34971</v>
      </c>
    </row>
    <row r="6" spans="1:6" ht="15.75" thickBot="1" x14ac:dyDescent="0.3">
      <c r="A6" s="960">
        <v>2022</v>
      </c>
      <c r="B6" s="1085">
        <v>382175</v>
      </c>
      <c r="C6" s="1086">
        <v>1388092</v>
      </c>
      <c r="D6" s="1087">
        <v>39053</v>
      </c>
      <c r="E6" s="1086">
        <v>1367246</v>
      </c>
      <c r="F6" s="1087">
        <v>38466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Велика Плана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345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13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35544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103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8.1999999999999993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17.100000000000001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-9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73.37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44.6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162.69999999999999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33163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31035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956</v>
      </c>
      <c r="C63" s="548">
        <f>IF(ISBLANK('DEM2'!C7),"-",'DEM2'!C7)</f>
        <v>1068</v>
      </c>
      <c r="D63" s="548"/>
      <c r="E63" s="548">
        <f>IF(ISBLANK('DEM2'!D8),"-",'DEM2'!D8)</f>
        <v>1067</v>
      </c>
      <c r="F63" s="548">
        <f>IF(ISBLANK('DEM2'!C8),"-",'DEM2'!C8)</f>
        <v>1146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1273</v>
      </c>
      <c r="C64" s="317">
        <f>IF(ISBLANK('DEM2'!F7),"-",'DEM2'!F7)</f>
        <v>1351</v>
      </c>
      <c r="D64" s="789"/>
      <c r="E64" s="317">
        <f>IF(ISBLANK('DEM2'!G8),"-",'DEM2'!G8)</f>
        <v>1267</v>
      </c>
      <c r="F64" s="317">
        <f>IF(ISBLANK('DEM2'!F8),"-",'DEM2'!F8)</f>
        <v>1420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817</v>
      </c>
      <c r="C65" s="345">
        <f>IF(ISBLANK('DEM2'!I7),"-",'DEM2'!I7)</f>
        <v>833</v>
      </c>
      <c r="D65" s="393"/>
      <c r="E65" s="345">
        <f>IF(ISBLANK('DEM2'!J8),"-",'DEM2'!J8)</f>
        <v>760</v>
      </c>
      <c r="F65" s="345">
        <f>IF(ISBLANK('DEM2'!I8),"-",'DEM2'!I8)</f>
        <v>745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2842</v>
      </c>
      <c r="C66" s="317">
        <f>IF(ISBLANK('DEM2'!L7),"-",'DEM2'!L7)</f>
        <v>3039</v>
      </c>
      <c r="D66" s="395"/>
      <c r="E66" s="317">
        <f>IF(ISBLANK('DEM2'!M8),"-",'DEM2'!M8)</f>
        <v>2900</v>
      </c>
      <c r="F66" s="317">
        <f>IF(ISBLANK('DEM2'!L8),"-",'DEM2'!L8)</f>
        <v>3109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3006</v>
      </c>
      <c r="C67" s="317">
        <f>IF(ISBLANK('DEM2'!O7),"-",'DEM2'!O7)</f>
        <v>3358</v>
      </c>
      <c r="D67" s="395"/>
      <c r="E67" s="317">
        <f>IF(ISBLANK('DEM2'!P8),"-",'DEM2'!P8)</f>
        <v>2695</v>
      </c>
      <c r="F67" s="317">
        <f>IF(ISBLANK('DEM2'!O8),"-",'DEM2'!O8)</f>
        <v>2935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11440</v>
      </c>
      <c r="C68" s="414">
        <f>IF(ISBLANK('DEM2'!R7),"-",'DEM2'!R7)</f>
        <v>12079</v>
      </c>
      <c r="D68" s="420"/>
      <c r="E68" s="414">
        <f>IF(ISBLANK('DEM2'!S8),"-",'DEM2'!S8)</f>
        <v>10858</v>
      </c>
      <c r="F68" s="414">
        <f>IF(ISBLANK('DEM2'!R8),"-",'DEM2'!R8)</f>
        <v>11392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18514</v>
      </c>
      <c r="C69" s="463">
        <f>IF(ISBLANK('DEM2'!U7),"-",'DEM2'!U7)</f>
        <v>18196</v>
      </c>
      <c r="D69" s="799"/>
      <c r="E69" s="463">
        <f>IF(ISBLANK('DEM2'!V8),"-",'DEM2'!V8)</f>
        <v>17900</v>
      </c>
      <c r="F69" s="463">
        <f>IF(ISBLANK('DEM2'!U8),"-",'DEM2'!U8)</f>
        <v>17644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6.8</v>
      </c>
      <c r="G115" s="800">
        <f>IF(ISBLANK('DEM2'!E23),"-",'DEM2'!E23)</f>
        <v>6.8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6.8</v>
      </c>
      <c r="G116" s="407">
        <f>IF(ISBLANK('DEM2'!E24),"-",'DEM2'!E24)</f>
        <v>3.4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3.4</v>
      </c>
      <c r="G117" s="801">
        <f>IF(ISBLANK('DEM2'!E25),"-",'DEM2'!E25)</f>
        <v>3.4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8610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10605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29.8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68879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1850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58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31.5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77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33.9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10.5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3110052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87499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949485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550592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26713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440601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12396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69227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1948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1388092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39053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1367246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38466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400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1638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382175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5266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4403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3634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14501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5189</v>
      </c>
      <c r="C300" s="808">
        <f>IF(ISBLANK(POLJ3!C4),"-",POLJ3!C4)</f>
        <v>701</v>
      </c>
      <c r="D300" s="1153">
        <f>IF(ISBLANK(POLJ3!D4),"-",POLJ3!D4)</f>
        <v>4488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5984</v>
      </c>
      <c r="C301" s="789">
        <f>IF(ISBLANK(POLJ3!C5),"-",POLJ3!C5)</f>
        <v>3922</v>
      </c>
      <c r="D301" s="1154">
        <f>IF(ISBLANK(POLJ3!D5),"-",POLJ3!D5)</f>
        <v>2062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14</v>
      </c>
      <c r="C302" s="790">
        <f>IF(ISBLANK(POLJ3!C6),"-",POLJ3!C6)</f>
        <v>2</v>
      </c>
      <c r="D302" s="1155">
        <f>IF(ISBLANK(POLJ3!D6),"-",POLJ3!D6)</f>
        <v>12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87</v>
      </c>
      <c r="C303" s="791">
        <f>IF(ISBLANK(POLJ3!C7),"-",POLJ3!C7)</f>
        <v>14</v>
      </c>
      <c r="D303" s="1164">
        <f>IF(ISBLANK(POLJ3!D7),"-",POLJ3!D7)</f>
        <v>73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5266</v>
      </c>
      <c r="C304" s="807">
        <f>IF(ISBLANK(POLJ3!C8),"-",POLJ3!C8)</f>
        <v>669</v>
      </c>
      <c r="D304" s="1122">
        <f>IF(ISBLANK(POLJ3!D8),"-",POLJ3!D8)</f>
        <v>4597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210.45</v>
      </c>
      <c r="C310" s="1123"/>
      <c r="D310" s="3"/>
      <c r="E310" s="5"/>
      <c r="F310" s="5"/>
      <c r="G310" s="815" t="s">
        <v>765</v>
      </c>
      <c r="H310" s="816">
        <f>IF(ISBLANK(POLJ2!H3),"-",POLJ2!H3)</f>
        <v>5277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17481.45</v>
      </c>
      <c r="C311" s="1124"/>
      <c r="D311" s="3"/>
      <c r="E311" s="5"/>
      <c r="F311" s="5"/>
      <c r="G311" s="810" t="s">
        <v>766</v>
      </c>
      <c r="H311" s="248">
        <f>IF(ISBLANK(POLJ2!H4),"-",POLJ2!H4)</f>
        <v>32461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397.55</v>
      </c>
      <c r="C312" s="1124"/>
      <c r="D312" s="3"/>
      <c r="E312" s="5"/>
      <c r="F312" s="5"/>
      <c r="G312" s="810" t="s">
        <v>767</v>
      </c>
      <c r="H312" s="248">
        <f>IF(ISBLANK(POLJ2!H5),"-",POLJ2!H5)</f>
        <v>13077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126.38</v>
      </c>
      <c r="C313" s="1124"/>
      <c r="D313" s="3"/>
      <c r="E313" s="5"/>
      <c r="F313" s="5"/>
      <c r="G313" s="812" t="s">
        <v>768</v>
      </c>
      <c r="H313" s="249">
        <f>IF(ISBLANK(POLJ2!H6),"-",POLJ2!H6)</f>
        <v>126880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0.83</v>
      </c>
      <c r="C314" s="1124"/>
      <c r="D314" s="3"/>
      <c r="E314" s="5"/>
      <c r="F314" s="5"/>
      <c r="G314" s="814" t="s">
        <v>16</v>
      </c>
      <c r="H314" s="817">
        <f>IF(ISBLANK(POLJ2!H7),"-",POLJ2!H7)</f>
        <v>177695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777.03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18993.689999999999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285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37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1032</v>
      </c>
      <c r="I364" s="808">
        <f>IF(ISBLANK(OBRAZ2!I6),"-",OBRAZ2!I6)</f>
        <v>657</v>
      </c>
      <c r="J364" s="808">
        <f>IF(ISBLANK(OBRAZ2!J6),"-",OBRAZ2!J6)</f>
        <v>375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524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65.099999999999994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297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8.8457389428263209</v>
      </c>
      <c r="I375" s="850">
        <f>IF(ISBLANK(OBRAZ2!C12),"-",OBRAZ2!C21)</f>
        <v>7.0736434108527133</v>
      </c>
      <c r="J375" s="850">
        <f>IF(ISBLANK(OBRAZ2!D12),"-",OBRAZ2!D21)</f>
        <v>8.2278481012658222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64.617044228694709</v>
      </c>
      <c r="I377" s="851">
        <f>IF(ISBLANK(OBRAZ2!C14),"-",OBRAZ2!C23)</f>
        <v>64.825581395348848</v>
      </c>
      <c r="J377" s="851">
        <f>IF(ISBLANK(OBRAZ2!D14),"-",OBRAZ2!D23)</f>
        <v>64.918625678119341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14.994606256742179</v>
      </c>
      <c r="I379" s="851">
        <f>IF(ISBLANK(OBRAZ2!C16),"-",OBRAZ2!C25)</f>
        <v>16.86046511627907</v>
      </c>
      <c r="J379" s="851">
        <f>IF(ISBLANK(OBRAZ2!D16),"-",OBRAZ2!D25)</f>
        <v>13.652802893309223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11.542610571736784</v>
      </c>
      <c r="I380" s="852">
        <f>IF(ISBLANK(OBRAZ2!C17),"-",OBRAZ2!C26)</f>
        <v>11.24031007751938</v>
      </c>
      <c r="J380" s="852">
        <f>IF(ISBLANK(OBRAZ2!D17),"-",OBRAZ2!D26)</f>
        <v>13.200723327305605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7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11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921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1111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341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208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94.8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319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93.7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48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990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298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-0.5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40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7300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45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1.3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0.19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2.2999999999999998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96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98.7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87.2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4651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13.1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775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5899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181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46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7.9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7.9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4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0.1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1028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3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318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5.6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148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1.9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142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187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18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135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67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16.3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50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35.9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239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31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171.411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633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9396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112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4470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5100.01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15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14.060280000000001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147</v>
      </c>
      <c r="D696" s="315"/>
      <c r="E696" s="314"/>
      <c r="F696" s="5"/>
      <c r="G696" s="837">
        <v>2012</v>
      </c>
      <c r="H696" s="835">
        <f>IF(ISBLANK(INDEKSI2!B5),"-",INDEKSI2!B5)</f>
        <v>26.88</v>
      </c>
      <c r="I696" s="835">
        <f>IF(ISBLANK(INDEKSI2!C5),"-",INDEKSI2!C5)</f>
        <v>101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31.16</v>
      </c>
      <c r="D697" s="315"/>
      <c r="E697" s="314"/>
      <c r="F697" s="5"/>
      <c r="G697" s="838">
        <v>2013</v>
      </c>
      <c r="H697" s="559">
        <f>IF(ISBLANK(INDEKSI2!B6),"-",INDEKSI2!B6)</f>
        <v>26.67</v>
      </c>
      <c r="I697" s="559">
        <f>IF(ISBLANK(INDEKSI2!C6),"-",INDEKSI2!C6)</f>
        <v>116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26.6</v>
      </c>
      <c r="I698" s="836">
        <f>IF(ISBLANK(INDEKSI2!C7),"-",INDEKSI2!C7)</f>
        <v>118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3203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5283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5386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10183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1.7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33.9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31.5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77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26.6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14.060280000000001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147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31.16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21.79</v>
      </c>
      <c r="C4" s="721">
        <v>127</v>
      </c>
      <c r="D4" s="710"/>
      <c r="E4" s="711"/>
      <c r="F4" s="712"/>
    </row>
    <row r="5" spans="1:6" x14ac:dyDescent="0.25">
      <c r="A5" s="286">
        <v>2012</v>
      </c>
      <c r="B5" s="614">
        <v>26.88</v>
      </c>
      <c r="C5" s="722">
        <v>101</v>
      </c>
      <c r="D5" s="713"/>
      <c r="E5" s="641"/>
      <c r="F5" s="714"/>
    </row>
    <row r="6" spans="1:6" x14ac:dyDescent="0.25">
      <c r="A6" s="286">
        <v>2013</v>
      </c>
      <c r="B6" s="614">
        <v>26.67</v>
      </c>
      <c r="C6" s="722">
        <v>116</v>
      </c>
      <c r="D6" s="715">
        <v>14.060280000000001</v>
      </c>
      <c r="E6" s="609">
        <v>147</v>
      </c>
      <c r="F6" s="716">
        <v>31.16</v>
      </c>
    </row>
    <row r="7" spans="1:6" x14ac:dyDescent="0.25">
      <c r="A7" s="219">
        <v>2014</v>
      </c>
      <c r="B7" s="615">
        <v>26.6</v>
      </c>
      <c r="C7" s="723">
        <v>118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5266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3634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4403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210.45</v>
      </c>
      <c r="G3" s="217" t="s">
        <v>765</v>
      </c>
      <c r="H3" s="71">
        <v>5277</v>
      </c>
    </row>
    <row r="4" spans="1:9" x14ac:dyDescent="0.25">
      <c r="A4" s="286" t="s">
        <v>760</v>
      </c>
      <c r="B4" s="214">
        <v>17481.45</v>
      </c>
      <c r="G4" s="286" t="s">
        <v>766</v>
      </c>
      <c r="H4" s="214">
        <v>32461</v>
      </c>
    </row>
    <row r="5" spans="1:9" x14ac:dyDescent="0.25">
      <c r="A5" s="286" t="s">
        <v>761</v>
      </c>
      <c r="B5" s="214">
        <v>397.55</v>
      </c>
      <c r="G5" s="286" t="s">
        <v>767</v>
      </c>
      <c r="H5" s="214">
        <v>13077</v>
      </c>
    </row>
    <row r="6" spans="1:9" x14ac:dyDescent="0.25">
      <c r="A6" s="286" t="s">
        <v>762</v>
      </c>
      <c r="B6" s="214">
        <v>126.38</v>
      </c>
      <c r="G6" s="286" t="s">
        <v>768</v>
      </c>
      <c r="H6" s="214">
        <v>126880</v>
      </c>
    </row>
    <row r="7" spans="1:9" x14ac:dyDescent="0.25">
      <c r="A7" s="286" t="s">
        <v>763</v>
      </c>
      <c r="B7" s="214">
        <v>0.83</v>
      </c>
      <c r="G7" s="1" t="s">
        <v>24</v>
      </c>
      <c r="H7" s="288">
        <v>177695</v>
      </c>
    </row>
    <row r="8" spans="1:9" x14ac:dyDescent="0.25">
      <c r="A8" s="287" t="s">
        <v>764</v>
      </c>
      <c r="B8" s="73">
        <v>777.03</v>
      </c>
    </row>
    <row r="9" spans="1:9" x14ac:dyDescent="0.25">
      <c r="A9" s="1" t="s">
        <v>24</v>
      </c>
      <c r="B9" s="288">
        <v>18993.689999999999</v>
      </c>
      <c r="I9" s="41" t="s">
        <v>876</v>
      </c>
    </row>
    <row r="10" spans="1:9" x14ac:dyDescent="0.25">
      <c r="G10" s="29" t="s">
        <v>775</v>
      </c>
      <c r="H10" s="58">
        <v>14501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5189</v>
      </c>
      <c r="C4" s="55">
        <v>701</v>
      </c>
      <c r="D4" s="110">
        <v>4488</v>
      </c>
    </row>
    <row r="5" spans="1:4" ht="30" customHeight="1" x14ac:dyDescent="0.25">
      <c r="A5" s="274" t="s">
        <v>884</v>
      </c>
      <c r="B5" s="212">
        <v>5984</v>
      </c>
      <c r="C5" s="58">
        <v>3922</v>
      </c>
      <c r="D5" s="160">
        <v>2062</v>
      </c>
    </row>
    <row r="6" spans="1:4" x14ac:dyDescent="0.25">
      <c r="A6" s="274" t="s">
        <v>772</v>
      </c>
      <c r="B6" s="212">
        <v>14</v>
      </c>
      <c r="C6" s="58">
        <v>2</v>
      </c>
      <c r="D6" s="160">
        <v>12</v>
      </c>
    </row>
    <row r="7" spans="1:4" ht="30" x14ac:dyDescent="0.25">
      <c r="A7" s="274" t="s">
        <v>773</v>
      </c>
      <c r="B7" s="212">
        <v>87</v>
      </c>
      <c r="C7" s="58">
        <v>14</v>
      </c>
      <c r="D7" s="160">
        <v>73</v>
      </c>
    </row>
    <row r="8" spans="1:4" x14ac:dyDescent="0.25">
      <c r="A8" s="201" t="s">
        <v>774</v>
      </c>
      <c r="B8" s="72">
        <v>5266</v>
      </c>
      <c r="C8" s="61">
        <v>669</v>
      </c>
      <c r="D8" s="111">
        <v>4597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14.285714285714285</v>
      </c>
      <c r="C14" s="276">
        <f>D6/B6*100</f>
        <v>85.714285714285708</v>
      </c>
    </row>
    <row r="15" spans="1:4" ht="60" x14ac:dyDescent="0.25">
      <c r="A15" s="277" t="s">
        <v>885</v>
      </c>
      <c r="B15" s="282">
        <f>C5/B5*100</f>
        <v>65.541443850267385</v>
      </c>
      <c r="C15" s="278">
        <f>D5/B5*100</f>
        <v>34.458556149732622</v>
      </c>
    </row>
    <row r="16" spans="1:4" ht="30" x14ac:dyDescent="0.25">
      <c r="A16" s="279" t="s">
        <v>821</v>
      </c>
      <c r="B16" s="283">
        <f>C4/B4*100</f>
        <v>13.509346694931587</v>
      </c>
      <c r="C16" s="280">
        <f>D4/B4*100</f>
        <v>86.490653305068406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14.285714285714285</v>
      </c>
      <c r="C21" s="276">
        <f>C14</f>
        <v>85.714285714285708</v>
      </c>
    </row>
    <row r="22" spans="1:3" ht="60" x14ac:dyDescent="0.25">
      <c r="A22" s="277" t="s">
        <v>823</v>
      </c>
      <c r="B22" s="282">
        <f t="shared" ref="B22:C23" si="0">B15</f>
        <v>65.541443850267385</v>
      </c>
      <c r="C22" s="278">
        <f t="shared" si="0"/>
        <v>34.458556149732622</v>
      </c>
    </row>
    <row r="23" spans="1:3" ht="30" x14ac:dyDescent="0.25">
      <c r="A23" s="279" t="s">
        <v>858</v>
      </c>
      <c r="B23" s="285">
        <f t="shared" si="0"/>
        <v>13.509346694931587</v>
      </c>
      <c r="C23" s="284">
        <f t="shared" si="0"/>
        <v>86.490653305068406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13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285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37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524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65.099999999999994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297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984</v>
      </c>
      <c r="C6" s="973">
        <v>552</v>
      </c>
      <c r="D6" s="945">
        <v>432</v>
      </c>
      <c r="E6" s="973">
        <v>927</v>
      </c>
      <c r="F6" s="973">
        <v>534</v>
      </c>
      <c r="G6" s="945">
        <v>393</v>
      </c>
      <c r="H6" s="599">
        <v>1032</v>
      </c>
      <c r="I6" s="616">
        <v>657</v>
      </c>
      <c r="J6" s="945">
        <v>375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82</v>
      </c>
      <c r="C12" s="600">
        <v>73</v>
      </c>
      <c r="D12" s="600">
        <v>91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599</v>
      </c>
      <c r="C14" s="751">
        <v>669</v>
      </c>
      <c r="D14" s="751">
        <v>718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139</v>
      </c>
      <c r="C16" s="1029">
        <v>174</v>
      </c>
      <c r="D16" s="751">
        <v>151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107</v>
      </c>
      <c r="C17" s="752">
        <v>116</v>
      </c>
      <c r="D17" s="752">
        <v>146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8.8457389428263209</v>
      </c>
      <c r="C21" s="289">
        <f>C12/SUM(C12:C17)*100</f>
        <v>7.0736434108527133</v>
      </c>
      <c r="D21" s="289">
        <f>D12/SUM(D12:D17)*100</f>
        <v>8.2278481012658222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64.617044228694709</v>
      </c>
      <c r="C23" s="290">
        <f>C14/SUM(C12:C17)*100</f>
        <v>64.825581395348848</v>
      </c>
      <c r="D23" s="290">
        <f>D14/SUM(D12:D17)*100</f>
        <v>64.918625678119341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14.994606256742179</v>
      </c>
      <c r="C25" s="290">
        <f>C16/SUM(C12:C17)*100</f>
        <v>16.86046511627907</v>
      </c>
      <c r="D25" s="290">
        <f>D16/SUM(D12:D17)*100</f>
        <v>13.652802893309223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11.542610571736784</v>
      </c>
      <c r="C26" s="291">
        <f>C17/SUM(C12:C17)*100</f>
        <v>11.24031007751938</v>
      </c>
      <c r="D26" s="291">
        <f>D17/SUM(D12:D17)*100</f>
        <v>13.200723327305605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49.8</v>
      </c>
      <c r="C7" s="600">
        <v>42.4</v>
      </c>
      <c r="D7" s="600">
        <v>37.700000000000003</v>
      </c>
    </row>
    <row r="8" spans="1:6" x14ac:dyDescent="0.25">
      <c r="A8" s="695" t="s">
        <v>944</v>
      </c>
      <c r="B8" s="751">
        <v>0</v>
      </c>
      <c r="C8" s="751">
        <v>7.7</v>
      </c>
      <c r="D8" s="751">
        <v>0</v>
      </c>
    </row>
    <row r="9" spans="1:6" x14ac:dyDescent="0.25">
      <c r="A9" s="696" t="s">
        <v>224</v>
      </c>
      <c r="B9" s="752">
        <v>50.3</v>
      </c>
      <c r="C9" s="752">
        <v>49.9</v>
      </c>
      <c r="D9" s="752">
        <v>62.4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49.8</v>
      </c>
      <c r="C13" s="697">
        <f t="shared" ref="C13:D13" si="1">IF(ISBLANK(C7),"",C7)</f>
        <v>42.4</v>
      </c>
      <c r="D13" s="697">
        <f t="shared" si="1"/>
        <v>37.700000000000003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7.7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50.3</v>
      </c>
      <c r="C15" s="699">
        <f t="shared" si="2"/>
        <v>49.9</v>
      </c>
      <c r="D15" s="699">
        <f t="shared" si="2"/>
        <v>62.4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49.8</v>
      </c>
      <c r="C18" s="697">
        <f t="shared" ref="C18:D18" si="4">IF(ISBLANK(C7),"",C7)</f>
        <v>42.4</v>
      </c>
      <c r="D18" s="697">
        <f t="shared" si="4"/>
        <v>37.700000000000003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7.7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50.3</v>
      </c>
      <c r="C20" s="699">
        <f t="shared" si="5"/>
        <v>49.9</v>
      </c>
      <c r="D20" s="699">
        <f t="shared" si="5"/>
        <v>62.4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84</v>
      </c>
      <c r="C5" s="611">
        <v>91</v>
      </c>
      <c r="D5" s="1030">
        <v>87.9</v>
      </c>
      <c r="F5" s="28"/>
      <c r="G5" s="693">
        <f>A5</f>
        <v>2020</v>
      </c>
      <c r="H5" s="669">
        <f>IF(ISBLANK(B5),"",B5)</f>
        <v>84</v>
      </c>
      <c r="I5" s="618">
        <f t="shared" ref="H5:I7" si="0">IF(ISBLANK(C5),"",C5)</f>
        <v>91</v>
      </c>
    </row>
    <row r="6" spans="1:10" x14ac:dyDescent="0.25">
      <c r="A6" s="749">
        <v>2021</v>
      </c>
      <c r="B6" s="601">
        <v>100</v>
      </c>
      <c r="C6" s="612">
        <v>100.6</v>
      </c>
      <c r="D6" s="946">
        <v>100.3</v>
      </c>
      <c r="F6" s="44"/>
      <c r="G6" s="693">
        <f t="shared" ref="G6:G7" si="1">A6</f>
        <v>2021</v>
      </c>
      <c r="H6" s="670">
        <f t="shared" si="0"/>
        <v>100</v>
      </c>
      <c r="I6" s="619">
        <f t="shared" si="0"/>
        <v>100.6</v>
      </c>
    </row>
    <row r="7" spans="1:10" x14ac:dyDescent="0.25">
      <c r="A7" s="750">
        <v>2022</v>
      </c>
      <c r="B7" s="601">
        <v>97.2</v>
      </c>
      <c r="C7" s="612">
        <v>97.5</v>
      </c>
      <c r="D7" s="946">
        <v>97.4</v>
      </c>
      <c r="F7" s="44"/>
      <c r="G7" s="693">
        <f t="shared" si="1"/>
        <v>2022</v>
      </c>
      <c r="H7" s="671">
        <f t="shared" si="0"/>
        <v>97.2</v>
      </c>
      <c r="I7" s="620">
        <f t="shared" si="0"/>
        <v>97.5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84</v>
      </c>
      <c r="I13" s="618">
        <f>IF(ISBLANK(C5),"",C5)</f>
        <v>91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</v>
      </c>
      <c r="I14" s="619">
        <f t="shared" si="3"/>
        <v>100.6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97.2</v>
      </c>
      <c r="I15" s="620">
        <f t="shared" si="4"/>
        <v>97.5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Велика Плана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345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13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35544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103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8.1999999999999993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17.100000000000001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-9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73.37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44.6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162.69999999999999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33163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31035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956</v>
      </c>
      <c r="C63" s="548">
        <f>IF(ISBLANK('DEM2'!C7),"-",'DEM2'!C7)</f>
        <v>1068</v>
      </c>
      <c r="D63" s="548"/>
      <c r="E63" s="548">
        <f>IF(ISBLANK('DEM2'!D8),"-",'DEM2'!D8)</f>
        <v>1067</v>
      </c>
      <c r="F63" s="548">
        <f>IF(ISBLANK('DEM2'!C8),"-",'DEM2'!C8)</f>
        <v>1146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1273</v>
      </c>
      <c r="C64" s="317">
        <f>IF(ISBLANK('DEM2'!F7),"-",'DEM2'!F7)</f>
        <v>1351</v>
      </c>
      <c r="D64" s="789"/>
      <c r="E64" s="317">
        <f>IF(ISBLANK('DEM2'!G8),"-",'DEM2'!G8)</f>
        <v>1267</v>
      </c>
      <c r="F64" s="317">
        <f>IF(ISBLANK('DEM2'!F8),"-",'DEM2'!F8)</f>
        <v>1420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817</v>
      </c>
      <c r="C65" s="345">
        <f>IF(ISBLANK('DEM2'!I7),"-",'DEM2'!I7)</f>
        <v>833</v>
      </c>
      <c r="D65" s="393"/>
      <c r="E65" s="345">
        <f>IF(ISBLANK('DEM2'!J8),"-",'DEM2'!J8)</f>
        <v>760</v>
      </c>
      <c r="F65" s="345">
        <f>IF(ISBLANK('DEM2'!I8),"-",'DEM2'!I8)</f>
        <v>745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2842</v>
      </c>
      <c r="C66" s="348">
        <f>IF(ISBLANK('DEM2'!L7),"-",'DEM2'!L7)</f>
        <v>3039</v>
      </c>
      <c r="D66" s="394"/>
      <c r="E66" s="348">
        <f>IF(ISBLANK('DEM2'!M8),"-",'DEM2'!M8)</f>
        <v>2900</v>
      </c>
      <c r="F66" s="348">
        <f>IF(ISBLANK('DEM2'!L8),"-",'DEM2'!L8)</f>
        <v>3109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3006</v>
      </c>
      <c r="C67" s="345">
        <f>IF(ISBLANK('DEM2'!O7),"-",'DEM2'!O7)</f>
        <v>3358</v>
      </c>
      <c r="D67" s="393"/>
      <c r="E67" s="345">
        <f>IF(ISBLANK('DEM2'!P8),"-",'DEM2'!P8)</f>
        <v>2695</v>
      </c>
      <c r="F67" s="345">
        <f>IF(ISBLANK('DEM2'!O8),"-",'DEM2'!O8)</f>
        <v>2935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11440</v>
      </c>
      <c r="C68" s="317">
        <f>IF(ISBLANK('DEM2'!R7),"-",'DEM2'!R7)</f>
        <v>12079</v>
      </c>
      <c r="D68" s="395"/>
      <c r="E68" s="317">
        <f>IF(ISBLANK('DEM2'!S8),"-",'DEM2'!S8)</f>
        <v>10858</v>
      </c>
      <c r="F68" s="317">
        <f>IF(ISBLANK('DEM2'!R8),"-",'DEM2'!R8)</f>
        <v>11392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18514</v>
      </c>
      <c r="C69" s="463">
        <f>IF(ISBLANK('DEM2'!U7),"-",'DEM2'!U7)</f>
        <v>18196</v>
      </c>
      <c r="D69" s="799"/>
      <c r="E69" s="463">
        <f>IF(ISBLANK('DEM2'!V8),"-",'DEM2'!V8)</f>
        <v>17900</v>
      </c>
      <c r="F69" s="463">
        <f>IF(ISBLANK('DEM2'!U8),"-",'DEM2'!U8)</f>
        <v>17644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6.8</v>
      </c>
      <c r="G115" s="800">
        <f>IF(ISBLANK('DEM2'!E23),"-",'DEM2'!E23)</f>
        <v>6.8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6.8</v>
      </c>
      <c r="G116" s="407">
        <f>IF(ISBLANK('DEM2'!E24),"-",'DEM2'!E24)</f>
        <v>3.4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3.4</v>
      </c>
      <c r="G117" s="801">
        <f>IF(ISBLANK('DEM2'!E25),"-",'DEM2'!E25)</f>
        <v>3.4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8610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10605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29.8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68879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1850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58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31.5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77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33.9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10.5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3110052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87499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949485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550592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26713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440601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12396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69227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1948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1388092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39053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1367246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38466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400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1638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382175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5266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4403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3634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14501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5189</v>
      </c>
      <c r="C300" s="808">
        <f>IF(ISBLANK(POLJ3!C4),"-",POLJ3!C4)</f>
        <v>701</v>
      </c>
      <c r="D300" s="1153">
        <f>IF(ISBLANK(POLJ3!D4),"-",POLJ3!D4)</f>
        <v>4488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5984</v>
      </c>
      <c r="C301" s="789">
        <f>IF(ISBLANK(POLJ3!C5),"-",POLJ3!C5)</f>
        <v>3922</v>
      </c>
      <c r="D301" s="1154">
        <f>IF(ISBLANK(POLJ3!D5),"-",POLJ3!D5)</f>
        <v>2062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14</v>
      </c>
      <c r="C302" s="790">
        <f>IF(ISBLANK(POLJ3!C6),"-",POLJ3!C6)</f>
        <v>2</v>
      </c>
      <c r="D302" s="1155">
        <f>IF(ISBLANK(POLJ3!D6),"-",POLJ3!D6)</f>
        <v>12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87</v>
      </c>
      <c r="C303" s="791">
        <f>IF(ISBLANK(POLJ3!C7),"-",POLJ3!C7)</f>
        <v>14</v>
      </c>
      <c r="D303" s="1164">
        <f>IF(ISBLANK(POLJ3!D7),"-",POLJ3!D7)</f>
        <v>73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5266</v>
      </c>
      <c r="C304" s="807">
        <f>IF(ISBLANK(POLJ3!C8),"-",POLJ3!C8)</f>
        <v>669</v>
      </c>
      <c r="D304" s="1122">
        <f>IF(ISBLANK(POLJ3!D8),"-",POLJ3!D8)</f>
        <v>4597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210.45</v>
      </c>
      <c r="C310" s="1123"/>
      <c r="D310" s="3"/>
      <c r="E310" s="5"/>
      <c r="F310" s="5"/>
      <c r="G310" s="815" t="s">
        <v>854</v>
      </c>
      <c r="H310" s="816">
        <f>IF(ISBLANK(POLJ2!H3),"-",POLJ2!H3)</f>
        <v>5277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17481.45</v>
      </c>
      <c r="C311" s="1124"/>
      <c r="D311" s="3"/>
      <c r="E311" s="5"/>
      <c r="F311" s="5"/>
      <c r="G311" s="810" t="s">
        <v>855</v>
      </c>
      <c r="H311" s="248">
        <f>IF(ISBLANK(POLJ2!H4),"-",POLJ2!H4)</f>
        <v>32461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397.55</v>
      </c>
      <c r="C312" s="1124"/>
      <c r="D312" s="3"/>
      <c r="E312" s="5"/>
      <c r="F312" s="5"/>
      <c r="G312" s="810" t="s">
        <v>856</v>
      </c>
      <c r="H312" s="248">
        <f>IF(ISBLANK(POLJ2!H5),"-",POLJ2!H5)</f>
        <v>13077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126.38</v>
      </c>
      <c r="C313" s="1124"/>
      <c r="D313" s="3"/>
      <c r="E313" s="5"/>
      <c r="F313" s="5"/>
      <c r="G313" s="812" t="s">
        <v>857</v>
      </c>
      <c r="H313" s="249">
        <f>IF(ISBLANK(POLJ2!H6),"-",POLJ2!H6)</f>
        <v>126880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0.83</v>
      </c>
      <c r="C314" s="1124"/>
      <c r="D314" s="3"/>
      <c r="E314" s="5"/>
      <c r="F314" s="5"/>
      <c r="G314" s="814" t="s">
        <v>847</v>
      </c>
      <c r="H314" s="817">
        <f>IF(ISBLANK(POLJ2!H7),"-",POLJ2!H7)</f>
        <v>177695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777.03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18993.689999999999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13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285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37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1032</v>
      </c>
      <c r="I364" s="808">
        <f>IF(ISBLANK(OBRAZ2!I6),"-",OBRAZ2!I6)</f>
        <v>657</v>
      </c>
      <c r="J364" s="808">
        <f>IF(ISBLANK(OBRAZ2!J6),"-",OBRAZ2!J6)</f>
        <v>375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524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65.099999999999994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297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8.8457389428263209</v>
      </c>
      <c r="I375" s="850">
        <f>IF(ISBLANK(OBRAZ2!C12),"-",OBRAZ2!C21)</f>
        <v>7.0736434108527133</v>
      </c>
      <c r="J375" s="850">
        <f>IF(ISBLANK(OBRAZ2!D12),"-",OBRAZ2!D21)</f>
        <v>8.2278481012658222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64.617044228694709</v>
      </c>
      <c r="I377" s="851">
        <f>IF(ISBLANK(OBRAZ2!C14),"-",OBRAZ2!C23)</f>
        <v>64.825581395348848</v>
      </c>
      <c r="J377" s="851">
        <f>IF(ISBLANK(OBRAZ2!D14),"-",OBRAZ2!D23)</f>
        <v>64.918625678119341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14.994606256742179</v>
      </c>
      <c r="I379" s="851">
        <f>IF(ISBLANK(OBRAZ2!C16),"-",OBRAZ2!C25)</f>
        <v>16.86046511627907</v>
      </c>
      <c r="J379" s="851">
        <f>IF(ISBLANK(OBRAZ2!D16),"-",OBRAZ2!D25)</f>
        <v>13.652802893309223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11.542610571736784</v>
      </c>
      <c r="I380" s="852">
        <f>IF(ISBLANK(OBRAZ2!C17),"-",OBRAZ2!C26)</f>
        <v>11.24031007751938</v>
      </c>
      <c r="J380" s="852">
        <f>IF(ISBLANK(OBRAZ2!D17),"-",OBRAZ2!D26)</f>
        <v>13.200723327305605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7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11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921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1111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341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208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94.8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319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93.7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48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990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298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-0.5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40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7300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45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1.3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0.19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2.2999999999999998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96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98.7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87.2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4651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13.1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775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5899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181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46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7.9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7.9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4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0.1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1028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3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318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5.6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148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1.9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142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187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18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135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67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16.3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50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35.9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239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31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171.411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633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9396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112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4470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5100.01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15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14.060280000000001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147</v>
      </c>
      <c r="D696" s="3"/>
      <c r="E696" s="5"/>
      <c r="F696" s="5"/>
      <c r="G696" s="837">
        <v>2012</v>
      </c>
      <c r="H696" s="835">
        <f>IF(ISBLANK(INDEKSI2!B5),"-",INDEKSI2!B5)</f>
        <v>26.88</v>
      </c>
      <c r="I696" s="835">
        <f>IF(ISBLANK(INDEKSI2!C5),"-",INDEKSI2!C5)</f>
        <v>101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31.16</v>
      </c>
      <c r="D697" s="3"/>
      <c r="E697" s="5"/>
      <c r="F697" s="5"/>
      <c r="G697" s="838">
        <v>2013</v>
      </c>
      <c r="H697" s="559">
        <f>IF(ISBLANK(INDEKSI2!B6),"-",INDEKSI2!B6)</f>
        <v>26.67</v>
      </c>
      <c r="I697" s="559">
        <f>IF(ISBLANK(INDEKSI2!C6),"-",INDEKSI2!C6)</f>
        <v>116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26.6</v>
      </c>
      <c r="I698" s="836">
        <f>IF(ISBLANK(INDEKSI2!C7),"-",INDEKSI2!C7)</f>
        <v>118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3203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5283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5386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10183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1.7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1.9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13</v>
      </c>
      <c r="D6" s="612">
        <v>3</v>
      </c>
      <c r="E6" s="612">
        <v>10</v>
      </c>
      <c r="F6" s="1033">
        <v>243</v>
      </c>
      <c r="G6" s="612">
        <v>112</v>
      </c>
      <c r="H6" s="980">
        <v>131</v>
      </c>
      <c r="I6" s="1034">
        <v>34.4</v>
      </c>
      <c r="J6" s="612">
        <v>30</v>
      </c>
      <c r="K6" s="1035">
        <v>39.299999999999997</v>
      </c>
      <c r="L6" s="1033">
        <v>438</v>
      </c>
      <c r="M6" s="612">
        <v>239</v>
      </c>
      <c r="N6" s="1028">
        <v>199</v>
      </c>
      <c r="O6" s="1034">
        <v>59.8</v>
      </c>
      <c r="P6" s="612">
        <v>61.1</v>
      </c>
      <c r="Q6" s="1028">
        <v>58.2</v>
      </c>
      <c r="R6" s="1033">
        <v>246</v>
      </c>
      <c r="S6" s="612">
        <v>141</v>
      </c>
      <c r="T6" s="1035">
        <v>105</v>
      </c>
    </row>
    <row r="7" spans="1:20" x14ac:dyDescent="0.25">
      <c r="A7" s="286">
        <v>2021</v>
      </c>
      <c r="B7" s="602">
        <v>1</v>
      </c>
      <c r="C7" s="601">
        <v>14</v>
      </c>
      <c r="D7" s="612">
        <v>4</v>
      </c>
      <c r="E7" s="612">
        <v>10</v>
      </c>
      <c r="F7" s="1033">
        <v>265</v>
      </c>
      <c r="G7" s="612">
        <v>140</v>
      </c>
      <c r="H7" s="980">
        <v>125</v>
      </c>
      <c r="I7" s="1034">
        <v>36.799999999999997</v>
      </c>
      <c r="J7" s="612">
        <v>37</v>
      </c>
      <c r="K7" s="1035">
        <v>36.6</v>
      </c>
      <c r="L7" s="1033">
        <v>477</v>
      </c>
      <c r="M7" s="612">
        <v>259</v>
      </c>
      <c r="N7" s="1028">
        <v>218</v>
      </c>
      <c r="O7" s="1034">
        <v>66.400000000000006</v>
      </c>
      <c r="P7" s="612">
        <v>68.599999999999994</v>
      </c>
      <c r="Q7" s="1028">
        <v>64</v>
      </c>
      <c r="R7" s="1033">
        <v>290</v>
      </c>
      <c r="S7" s="612">
        <v>157</v>
      </c>
      <c r="T7" s="1035">
        <v>133</v>
      </c>
    </row>
    <row r="8" spans="1:20" x14ac:dyDescent="0.25">
      <c r="A8" s="219">
        <v>2022</v>
      </c>
      <c r="B8" s="617">
        <v>1</v>
      </c>
      <c r="C8" s="947">
        <v>13</v>
      </c>
      <c r="D8" s="981">
        <v>4</v>
      </c>
      <c r="E8" s="981">
        <v>9</v>
      </c>
      <c r="F8" s="1036">
        <v>285</v>
      </c>
      <c r="G8" s="981">
        <v>149</v>
      </c>
      <c r="H8" s="979">
        <v>136</v>
      </c>
      <c r="I8" s="754">
        <v>37</v>
      </c>
      <c r="J8" s="981">
        <v>37.5</v>
      </c>
      <c r="K8" s="1037">
        <v>36.4</v>
      </c>
      <c r="L8" s="1036">
        <v>524</v>
      </c>
      <c r="M8" s="981">
        <v>274</v>
      </c>
      <c r="N8" s="691">
        <v>250</v>
      </c>
      <c r="O8" s="754">
        <v>65.099999999999994</v>
      </c>
      <c r="P8" s="981">
        <v>65.3</v>
      </c>
      <c r="Q8" s="691">
        <v>64.900000000000006</v>
      </c>
      <c r="R8" s="1036">
        <v>297</v>
      </c>
      <c r="S8" s="981">
        <v>159</v>
      </c>
      <c r="T8" s="1037">
        <v>138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7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921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1111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341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208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319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93.7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48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72.979397781299525</v>
      </c>
      <c r="C21" s="739">
        <f>B10/(B7+B10)*100</f>
        <v>27.020602218700475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84.230477634571642</v>
      </c>
      <c r="C22" s="739">
        <f>B11/(B8+B11)*100</f>
        <v>15.769522365428355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72.979397781299525</v>
      </c>
      <c r="C26" s="739">
        <f>C21</f>
        <v>27.020602218700475</v>
      </c>
    </row>
    <row r="27" spans="1:10" ht="24.75" x14ac:dyDescent="0.25">
      <c r="A27" s="742" t="s">
        <v>1407</v>
      </c>
      <c r="B27" s="739">
        <f>B22</f>
        <v>84.230477634571642</v>
      </c>
      <c r="C27" s="739">
        <f>C22</f>
        <v>15.769522365428355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4</v>
      </c>
      <c r="D5" s="914" t="s">
        <v>5</v>
      </c>
      <c r="E5" s="211"/>
      <c r="F5" s="125">
        <v>2021</v>
      </c>
      <c r="G5" s="70">
        <v>7</v>
      </c>
      <c r="H5" s="55">
        <v>3</v>
      </c>
      <c r="I5" s="110">
        <v>4</v>
      </c>
      <c r="J5" s="70">
        <v>11</v>
      </c>
      <c r="K5" s="55">
        <v>1</v>
      </c>
      <c r="L5" s="110">
        <v>10</v>
      </c>
      <c r="M5" s="70">
        <v>922</v>
      </c>
      <c r="N5" s="55">
        <v>1109</v>
      </c>
      <c r="O5" s="70">
        <v>360</v>
      </c>
      <c r="P5" s="110">
        <v>213</v>
      </c>
    </row>
    <row r="6" spans="1:16" x14ac:dyDescent="0.25">
      <c r="A6" s="923" t="s">
        <v>259</v>
      </c>
      <c r="B6" s="1096">
        <v>1</v>
      </c>
      <c r="C6" s="1097">
        <v>10</v>
      </c>
      <c r="D6" s="915" t="s">
        <v>5</v>
      </c>
      <c r="E6" s="254"/>
      <c r="F6" s="125">
        <v>2022</v>
      </c>
      <c r="G6" s="212">
        <v>7</v>
      </c>
      <c r="H6" s="58">
        <v>3</v>
      </c>
      <c r="I6" s="160">
        <v>4</v>
      </c>
      <c r="J6" s="212">
        <v>11</v>
      </c>
      <c r="K6" s="58">
        <v>1</v>
      </c>
      <c r="L6" s="160">
        <v>10</v>
      </c>
      <c r="M6" s="212">
        <v>921</v>
      </c>
      <c r="N6" s="58">
        <v>1111</v>
      </c>
      <c r="O6" s="212">
        <v>341</v>
      </c>
      <c r="P6" s="160">
        <v>208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7</v>
      </c>
      <c r="H7" s="94">
        <v>3</v>
      </c>
      <c r="I7" s="169">
        <v>4</v>
      </c>
      <c r="J7" s="167"/>
      <c r="K7" s="94"/>
      <c r="L7" s="169"/>
      <c r="M7" s="167">
        <v>1291</v>
      </c>
      <c r="N7" s="94">
        <v>1312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1</v>
      </c>
      <c r="C12" s="921">
        <f>IF(ISBLANK(C6),"",C6)</f>
        <v>10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97.3</v>
      </c>
      <c r="C5" s="611">
        <v>98.5</v>
      </c>
      <c r="D5" s="945">
        <v>96.1</v>
      </c>
      <c r="E5" s="610"/>
      <c r="F5" s="611"/>
      <c r="G5" s="945"/>
      <c r="H5" s="610"/>
      <c r="I5" s="611"/>
      <c r="J5" s="945"/>
      <c r="K5" s="610">
        <v>379</v>
      </c>
      <c r="L5" s="611">
        <v>176</v>
      </c>
      <c r="M5" s="945">
        <v>203</v>
      </c>
      <c r="N5" s="610">
        <v>101.6</v>
      </c>
      <c r="O5" s="611">
        <v>96.8</v>
      </c>
      <c r="P5" s="945">
        <v>106.2</v>
      </c>
      <c r="Q5" s="610">
        <v>0.2</v>
      </c>
      <c r="R5" s="611">
        <v>0</v>
      </c>
      <c r="S5" s="945">
        <v>0.4</v>
      </c>
    </row>
    <row r="6" spans="1:19" x14ac:dyDescent="0.25">
      <c r="A6" s="286">
        <v>2021</v>
      </c>
      <c r="B6" s="457">
        <v>98.1</v>
      </c>
      <c r="C6" s="458">
        <v>99.9</v>
      </c>
      <c r="D6" s="976">
        <v>96.1</v>
      </c>
      <c r="E6" s="457">
        <v>34</v>
      </c>
      <c r="F6" s="458">
        <v>24</v>
      </c>
      <c r="G6" s="976">
        <v>10</v>
      </c>
      <c r="H6" s="457">
        <v>50</v>
      </c>
      <c r="I6" s="458">
        <v>16</v>
      </c>
      <c r="J6" s="976">
        <v>34</v>
      </c>
      <c r="K6" s="457">
        <v>358</v>
      </c>
      <c r="L6" s="458">
        <v>174</v>
      </c>
      <c r="M6" s="976">
        <v>184</v>
      </c>
      <c r="N6" s="457">
        <v>100.6</v>
      </c>
      <c r="O6" s="458">
        <v>100.6</v>
      </c>
      <c r="P6" s="976">
        <v>100.6</v>
      </c>
      <c r="Q6" s="457">
        <v>0.3</v>
      </c>
      <c r="R6" s="458">
        <v>0</v>
      </c>
      <c r="S6" s="976">
        <v>0.5</v>
      </c>
    </row>
    <row r="7" spans="1:19" x14ac:dyDescent="0.25">
      <c r="A7" s="286">
        <v>2022</v>
      </c>
      <c r="B7" s="601">
        <v>94.8</v>
      </c>
      <c r="C7" s="612">
        <v>94.4</v>
      </c>
      <c r="D7" s="980">
        <v>95.3</v>
      </c>
      <c r="E7" s="601">
        <v>28</v>
      </c>
      <c r="F7" s="612">
        <v>18</v>
      </c>
      <c r="G7" s="980">
        <v>10</v>
      </c>
      <c r="H7" s="601">
        <v>45</v>
      </c>
      <c r="I7" s="612">
        <v>10</v>
      </c>
      <c r="J7" s="980">
        <v>35</v>
      </c>
      <c r="K7" s="601">
        <v>319</v>
      </c>
      <c r="L7" s="612">
        <v>179</v>
      </c>
      <c r="M7" s="980">
        <v>140</v>
      </c>
      <c r="N7" s="601">
        <v>93.7</v>
      </c>
      <c r="O7" s="612">
        <v>96.9</v>
      </c>
      <c r="P7" s="980">
        <v>89.7</v>
      </c>
      <c r="Q7" s="601">
        <v>0.7</v>
      </c>
      <c r="R7" s="612">
        <v>0.7</v>
      </c>
      <c r="S7" s="980">
        <v>0.7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48</v>
      </c>
      <c r="I8" s="981">
        <v>18</v>
      </c>
      <c r="J8" s="979">
        <v>30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-0.5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949485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26713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288</v>
      </c>
      <c r="C5" s="616">
        <v>168</v>
      </c>
      <c r="D5" s="616">
        <v>120</v>
      </c>
      <c r="E5" s="599">
        <v>561</v>
      </c>
      <c r="F5" s="616">
        <v>284</v>
      </c>
      <c r="G5" s="945">
        <v>277</v>
      </c>
      <c r="H5" s="616">
        <v>220</v>
      </c>
      <c r="I5" s="616">
        <v>62</v>
      </c>
      <c r="J5" s="616">
        <v>158</v>
      </c>
      <c r="K5" s="217">
        <f>SUM(B5,E5,H5)</f>
        <v>1069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274</v>
      </c>
      <c r="C6" s="612">
        <v>174</v>
      </c>
      <c r="D6" s="946">
        <v>100</v>
      </c>
      <c r="E6" s="601">
        <v>552</v>
      </c>
      <c r="F6" s="612">
        <v>276</v>
      </c>
      <c r="G6" s="946">
        <v>276</v>
      </c>
      <c r="H6" s="601">
        <v>190</v>
      </c>
      <c r="I6" s="612">
        <v>61</v>
      </c>
      <c r="J6" s="612">
        <v>129</v>
      </c>
      <c r="K6" s="218">
        <f>SUM(B6,E6,H6)</f>
        <v>1016</v>
      </c>
      <c r="M6" s="105" t="s">
        <v>284</v>
      </c>
      <c r="N6" s="171">
        <f>IF(ISBLANK(J7),"",J7)</f>
        <v>110</v>
      </c>
      <c r="O6" s="80">
        <f>IF(ISBLANK(I7),"",I7)</f>
        <v>61</v>
      </c>
      <c r="P6" s="211"/>
    </row>
    <row r="7" spans="1:17" ht="24.75" x14ac:dyDescent="0.25">
      <c r="A7" s="218">
        <v>2023</v>
      </c>
      <c r="B7" s="601">
        <v>267</v>
      </c>
      <c r="C7" s="612">
        <v>177</v>
      </c>
      <c r="D7" s="946">
        <v>90</v>
      </c>
      <c r="E7" s="601">
        <v>552</v>
      </c>
      <c r="F7" s="612">
        <v>273</v>
      </c>
      <c r="G7" s="946">
        <v>279</v>
      </c>
      <c r="H7" s="601">
        <v>171</v>
      </c>
      <c r="I7" s="612">
        <v>61</v>
      </c>
      <c r="J7" s="612">
        <v>110</v>
      </c>
      <c r="K7" s="218">
        <f>SUM(B7,E7,H7)</f>
        <v>990</v>
      </c>
      <c r="M7" s="106" t="s">
        <v>285</v>
      </c>
      <c r="N7" s="220">
        <f>IF(ISBLANK(G7),"",G7)</f>
        <v>279</v>
      </c>
      <c r="O7" s="107">
        <f>IF(ISBLANK(F7),"",F7)</f>
        <v>273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90</v>
      </c>
      <c r="O8" s="83">
        <f>IF(ISBLANK(C7),"",C7)</f>
        <v>177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110</v>
      </c>
      <c r="O13" s="80">
        <f>IF(ISBLANK(I7),"",I7)</f>
        <v>61</v>
      </c>
      <c r="P13" s="211"/>
    </row>
    <row r="14" spans="1:17" ht="27.75" customHeight="1" x14ac:dyDescent="0.25">
      <c r="M14" s="106" t="s">
        <v>515</v>
      </c>
      <c r="N14" s="220">
        <f>IF(ISBLANK(G7),"",G7)</f>
        <v>279</v>
      </c>
      <c r="O14" s="107">
        <f>IF(ISBLANK(F7),"",F7)</f>
        <v>273</v>
      </c>
      <c r="P14" s="211"/>
    </row>
    <row r="15" spans="1:17" ht="26.25" customHeight="1" x14ac:dyDescent="0.25">
      <c r="M15" s="108" t="s">
        <v>516</v>
      </c>
      <c r="N15" s="170">
        <f>IF(ISBLANK(D7),"",D7)</f>
        <v>90</v>
      </c>
      <c r="O15" s="83">
        <f>IF(ISBLANK(C7),"",C7)</f>
        <v>177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105</v>
      </c>
      <c r="C21" s="616">
        <v>53</v>
      </c>
      <c r="D21" s="616">
        <v>52</v>
      </c>
      <c r="E21" s="599">
        <v>133</v>
      </c>
      <c r="F21" s="616">
        <v>69</v>
      </c>
      <c r="G21" s="945">
        <v>64</v>
      </c>
      <c r="H21" s="616">
        <v>64</v>
      </c>
      <c r="I21" s="616">
        <v>25</v>
      </c>
      <c r="J21" s="616">
        <v>39</v>
      </c>
      <c r="K21" s="217">
        <f>SUM(B21,E21,H21)</f>
        <v>302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115</v>
      </c>
      <c r="C22" s="1028">
        <v>76</v>
      </c>
      <c r="D22" s="980">
        <v>39</v>
      </c>
      <c r="E22" s="1034">
        <v>140</v>
      </c>
      <c r="F22" s="1028">
        <v>76</v>
      </c>
      <c r="G22" s="980">
        <v>64</v>
      </c>
      <c r="H22" s="1034">
        <v>70</v>
      </c>
      <c r="I22" s="1028">
        <v>27</v>
      </c>
      <c r="J22" s="1028">
        <v>43</v>
      </c>
      <c r="K22" s="218">
        <f>SUM(B22,E22,H22)</f>
        <v>325</v>
      </c>
      <c r="M22" s="105" t="s">
        <v>284</v>
      </c>
      <c r="N22" s="171">
        <f>IF(ISBLANK(J23),"",J23)</f>
        <v>45</v>
      </c>
      <c r="O22" s="80">
        <f>IF(ISBLANK(I23),"",I23)</f>
        <v>19</v>
      </c>
      <c r="P22" s="211"/>
    </row>
    <row r="23" spans="1:17" ht="24.75" x14ac:dyDescent="0.25">
      <c r="A23" s="218">
        <v>2022</v>
      </c>
      <c r="B23" s="1034">
        <v>102</v>
      </c>
      <c r="C23" s="1028">
        <v>59</v>
      </c>
      <c r="D23" s="980">
        <v>43</v>
      </c>
      <c r="E23" s="1034">
        <v>132</v>
      </c>
      <c r="F23" s="1028">
        <v>64</v>
      </c>
      <c r="G23" s="980">
        <v>68</v>
      </c>
      <c r="H23" s="1034">
        <v>64</v>
      </c>
      <c r="I23" s="1028">
        <v>19</v>
      </c>
      <c r="J23" s="1028">
        <v>45</v>
      </c>
      <c r="K23" s="218">
        <f>SUM(B23,E23,H23)</f>
        <v>298</v>
      </c>
      <c r="M23" s="106" t="s">
        <v>285</v>
      </c>
      <c r="N23" s="220">
        <f>IF(ISBLANK(G23),"",G23)</f>
        <v>68</v>
      </c>
      <c r="O23" s="107">
        <f>IF(ISBLANK(F23),"",F23)</f>
        <v>64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43</v>
      </c>
      <c r="O24" s="109">
        <f>IF(ISBLANK(C23),"",C23)</f>
        <v>59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45</v>
      </c>
      <c r="O29" s="80">
        <f>IF(ISBLANK(I23),"",I23)</f>
        <v>19</v>
      </c>
      <c r="P29" s="211"/>
    </row>
    <row r="30" spans="1:17" ht="27.75" customHeight="1" x14ac:dyDescent="0.25">
      <c r="M30" s="106" t="s">
        <v>515</v>
      </c>
      <c r="N30" s="220">
        <f>IF(ISBLANK(G23),"",G23)</f>
        <v>68</v>
      </c>
      <c r="O30" s="107">
        <f>IF(ISBLANK(F23),"",F23)</f>
        <v>64</v>
      </c>
      <c r="P30" s="211"/>
    </row>
    <row r="31" spans="1:17" ht="27.75" customHeight="1" x14ac:dyDescent="0.25">
      <c r="M31" s="108" t="s">
        <v>516</v>
      </c>
      <c r="N31" s="221">
        <f>IF(ISBLANK(D23),"",D23)</f>
        <v>43</v>
      </c>
      <c r="O31" s="109">
        <f>IF(ISBLANK(C23),"",C23)</f>
        <v>59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550592</v>
      </c>
      <c r="D5" s="253"/>
    </row>
    <row r="6" spans="1:4" ht="30" x14ac:dyDescent="0.25">
      <c r="A6" s="686" t="s">
        <v>474</v>
      </c>
      <c r="B6" s="617">
        <v>398893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2.4</v>
      </c>
      <c r="J5" s="611">
        <v>3.4</v>
      </c>
      <c r="K5" s="945">
        <v>1.4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0.2</v>
      </c>
      <c r="J6" s="458">
        <v>0.4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-0.5</v>
      </c>
      <c r="J7" s="612">
        <v>0.2</v>
      </c>
      <c r="K7" s="980">
        <v>-1.1000000000000001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97</v>
      </c>
      <c r="C5" s="207">
        <v>104</v>
      </c>
      <c r="G5" s="113"/>
      <c r="H5" s="174" t="s">
        <v>586</v>
      </c>
      <c r="I5" s="207">
        <v>37</v>
      </c>
      <c r="J5" s="207">
        <v>30</v>
      </c>
    </row>
    <row r="6" spans="1:13" ht="15" customHeight="1" x14ac:dyDescent="0.25">
      <c r="A6" s="175" t="s">
        <v>587</v>
      </c>
      <c r="B6" s="208">
        <v>900</v>
      </c>
      <c r="C6" s="208">
        <v>200</v>
      </c>
      <c r="G6" s="113"/>
      <c r="H6" s="175" t="s">
        <v>587</v>
      </c>
      <c r="I6" s="208">
        <v>220</v>
      </c>
      <c r="J6" s="208">
        <v>83</v>
      </c>
    </row>
    <row r="7" spans="1:13" ht="15" customHeight="1" x14ac:dyDescent="0.25">
      <c r="A7" s="175" t="s">
        <v>588</v>
      </c>
      <c r="B7" s="208">
        <v>3542</v>
      </c>
      <c r="C7" s="208">
        <v>2167</v>
      </c>
      <c r="G7" s="113"/>
      <c r="H7" s="175" t="s">
        <v>588</v>
      </c>
      <c r="I7" s="208">
        <v>1444</v>
      </c>
      <c r="J7" s="208">
        <v>700</v>
      </c>
    </row>
    <row r="8" spans="1:13" ht="15" customHeight="1" x14ac:dyDescent="0.25">
      <c r="A8" s="175" t="s">
        <v>589</v>
      </c>
      <c r="B8" s="208">
        <v>5131</v>
      </c>
      <c r="C8" s="208">
        <v>4209</v>
      </c>
      <c r="G8" s="113"/>
      <c r="H8" s="175" t="s">
        <v>589</v>
      </c>
      <c r="I8" s="208">
        <v>4290</v>
      </c>
      <c r="J8" s="208">
        <v>2973</v>
      </c>
    </row>
    <row r="9" spans="1:13" ht="15" customHeight="1" x14ac:dyDescent="0.25">
      <c r="A9" s="175" t="s">
        <v>590</v>
      </c>
      <c r="B9" s="208">
        <v>6913</v>
      </c>
      <c r="C9" s="208">
        <v>9078</v>
      </c>
      <c r="G9" s="113"/>
      <c r="H9" s="175" t="s">
        <v>590</v>
      </c>
      <c r="I9" s="208">
        <v>7681</v>
      </c>
      <c r="J9" s="208">
        <v>9588</v>
      </c>
    </row>
    <row r="10" spans="1:13" ht="15" customHeight="1" x14ac:dyDescent="0.25">
      <c r="A10" s="175" t="s">
        <v>591</v>
      </c>
      <c r="B10" s="208">
        <v>618</v>
      </c>
      <c r="C10" s="208">
        <v>678</v>
      </c>
      <c r="G10" s="113"/>
      <c r="H10" s="175" t="s">
        <v>591</v>
      </c>
      <c r="I10" s="208">
        <v>608</v>
      </c>
      <c r="J10" s="208">
        <v>614</v>
      </c>
    </row>
    <row r="11" spans="1:13" ht="15" customHeight="1" x14ac:dyDescent="0.25">
      <c r="A11" s="176" t="s">
        <v>592</v>
      </c>
      <c r="B11" s="209">
        <v>735</v>
      </c>
      <c r="C11" s="209">
        <v>721</v>
      </c>
      <c r="G11" s="113"/>
      <c r="H11" s="176" t="s">
        <v>592</v>
      </c>
      <c r="I11" s="209">
        <v>1255</v>
      </c>
      <c r="J11" s="209">
        <v>1038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97</v>
      </c>
      <c r="C17" s="178">
        <f>IF(ISBLANK(C5),"0",C5)</f>
        <v>104</v>
      </c>
      <c r="G17" s="113"/>
      <c r="H17" s="174" t="s">
        <v>586</v>
      </c>
      <c r="I17" s="177">
        <f>IF(ISBLANK(I5),"0",I5)</f>
        <v>37</v>
      </c>
      <c r="J17" s="178">
        <f>IF(ISBLANK(J5),"0",J5)</f>
        <v>30</v>
      </c>
    </row>
    <row r="18" spans="1:13" ht="15" customHeight="1" x14ac:dyDescent="0.25">
      <c r="A18" s="175" t="s">
        <v>587</v>
      </c>
      <c r="B18" s="179">
        <f t="shared" ref="B18:C18" si="0">IF(ISBLANK(B6),"0",B6)</f>
        <v>900</v>
      </c>
      <c r="C18" s="180">
        <f t="shared" si="0"/>
        <v>200</v>
      </c>
      <c r="G18" s="113"/>
      <c r="H18" s="175" t="s">
        <v>587</v>
      </c>
      <c r="I18" s="179">
        <f t="shared" ref="I18:J18" si="1">IF(ISBLANK(I6),"0",I6)</f>
        <v>220</v>
      </c>
      <c r="J18" s="180">
        <f t="shared" si="1"/>
        <v>83</v>
      </c>
    </row>
    <row r="19" spans="1:13" ht="15" customHeight="1" x14ac:dyDescent="0.25">
      <c r="A19" s="175" t="s">
        <v>588</v>
      </c>
      <c r="B19" s="179">
        <f t="shared" ref="B19:C19" si="2">IF(ISBLANK(B7),"0",B7)</f>
        <v>3542</v>
      </c>
      <c r="C19" s="180">
        <f t="shared" si="2"/>
        <v>2167</v>
      </c>
      <c r="G19" s="113"/>
      <c r="H19" s="175" t="s">
        <v>588</v>
      </c>
      <c r="I19" s="179">
        <f t="shared" ref="I19:J19" si="3">IF(ISBLANK(I7),"0",I7)</f>
        <v>1444</v>
      </c>
      <c r="J19" s="180">
        <f t="shared" si="3"/>
        <v>700</v>
      </c>
    </row>
    <row r="20" spans="1:13" ht="15" customHeight="1" x14ac:dyDescent="0.25">
      <c r="A20" s="175" t="s">
        <v>589</v>
      </c>
      <c r="B20" s="179">
        <f t="shared" ref="B20:C20" si="4">IF(ISBLANK(B8),"0",B8)</f>
        <v>5131</v>
      </c>
      <c r="C20" s="180">
        <f t="shared" si="4"/>
        <v>4209</v>
      </c>
      <c r="G20" s="113"/>
      <c r="H20" s="175" t="s">
        <v>589</v>
      </c>
      <c r="I20" s="179">
        <f t="shared" ref="I20:J20" si="5">IF(ISBLANK(I8),"0",I8)</f>
        <v>4290</v>
      </c>
      <c r="J20" s="180">
        <f t="shared" si="5"/>
        <v>2973</v>
      </c>
    </row>
    <row r="21" spans="1:13" ht="15" customHeight="1" x14ac:dyDescent="0.25">
      <c r="A21" s="175" t="s">
        <v>590</v>
      </c>
      <c r="B21" s="179">
        <f t="shared" ref="B21:C21" si="6">IF(ISBLANK(B9),"0",B9)</f>
        <v>6913</v>
      </c>
      <c r="C21" s="180">
        <f t="shared" si="6"/>
        <v>9078</v>
      </c>
      <c r="G21" s="113"/>
      <c r="H21" s="175" t="s">
        <v>590</v>
      </c>
      <c r="I21" s="179">
        <f t="shared" ref="I21:J21" si="7">IF(ISBLANK(I9),"0",I9)</f>
        <v>7681</v>
      </c>
      <c r="J21" s="180">
        <f t="shared" si="7"/>
        <v>9588</v>
      </c>
    </row>
    <row r="22" spans="1:13" ht="15" customHeight="1" x14ac:dyDescent="0.25">
      <c r="A22" s="175" t="s">
        <v>591</v>
      </c>
      <c r="B22" s="179">
        <f t="shared" ref="B22:C22" si="8">IF(ISBLANK(B10),"0",B10)</f>
        <v>618</v>
      </c>
      <c r="C22" s="180">
        <f t="shared" si="8"/>
        <v>678</v>
      </c>
      <c r="G22" s="113"/>
      <c r="H22" s="175" t="s">
        <v>591</v>
      </c>
      <c r="I22" s="179">
        <f t="shared" ref="I22:J22" si="9">IF(ISBLANK(I10),"0",I10)</f>
        <v>608</v>
      </c>
      <c r="J22" s="180">
        <f t="shared" si="9"/>
        <v>614</v>
      </c>
    </row>
    <row r="23" spans="1:13" ht="15" customHeight="1" x14ac:dyDescent="0.25">
      <c r="A23" s="176" t="s">
        <v>592</v>
      </c>
      <c r="B23" s="181">
        <f t="shared" ref="B23:C23" si="10">IF(ISBLANK(B11),"0",B11)</f>
        <v>735</v>
      </c>
      <c r="C23" s="182">
        <f t="shared" si="10"/>
        <v>721</v>
      </c>
      <c r="G23" s="113"/>
      <c r="H23" s="176" t="s">
        <v>592</v>
      </c>
      <c r="I23" s="181">
        <f t="shared" ref="I23:J23" si="11">IF(ISBLANK(I11),"0",I11)</f>
        <v>1255</v>
      </c>
      <c r="J23" s="182">
        <f t="shared" si="11"/>
        <v>1038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0.54081177520071366</v>
      </c>
      <c r="C29" s="184">
        <f>C17/SUM(C17:C23)*100</f>
        <v>0.60616657923879469</v>
      </c>
      <c r="D29" s="253"/>
      <c r="E29" s="253"/>
      <c r="G29" s="113"/>
      <c r="H29" s="174" t="s">
        <v>593</v>
      </c>
      <c r="I29" s="184">
        <f>I17/SUM(I17:I23)*100</f>
        <v>0.23817186997103315</v>
      </c>
      <c r="J29" s="184">
        <f>J17/SUM(J17:J23)*100</f>
        <v>0.1996539331824837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5.0178412132024981</v>
      </c>
      <c r="C30" s="185">
        <f>C18/SUM(C17:C23)*100</f>
        <v>1.165704960074605</v>
      </c>
      <c r="D30" s="253"/>
      <c r="E30" s="253"/>
      <c r="G30" s="113"/>
      <c r="H30" s="175" t="s">
        <v>594</v>
      </c>
      <c r="I30" s="185">
        <f>I18/SUM(I17:I23)*100</f>
        <v>1.4161570646926296</v>
      </c>
      <c r="J30" s="185">
        <f>J18/SUM(J17:J23)*100</f>
        <v>0.55237588180487163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19.747992863514717</v>
      </c>
      <c r="C31" s="185">
        <f>C19/SUM(C17:C23)*100</f>
        <v>12.630413242408348</v>
      </c>
      <c r="D31" s="253"/>
      <c r="E31" s="253"/>
      <c r="G31" s="113"/>
      <c r="H31" s="175" t="s">
        <v>595</v>
      </c>
      <c r="I31" s="185">
        <f>I19/SUM(I17:I23)*100</f>
        <v>9.2951400064370784</v>
      </c>
      <c r="J31" s="185">
        <f>J19/SUM(J17:J23)*100</f>
        <v>4.6585917742579532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28.607270294380015</v>
      </c>
      <c r="C32" s="185">
        <f>C20/SUM(C17:C23)*100</f>
        <v>24.532260884770064</v>
      </c>
      <c r="D32" s="253"/>
      <c r="E32" s="253"/>
      <c r="G32" s="113"/>
      <c r="H32" s="175" t="s">
        <v>596</v>
      </c>
      <c r="I32" s="185">
        <f>I20/SUM(I17:I23)*100</f>
        <v>27.615062761506277</v>
      </c>
      <c r="J32" s="185">
        <f>J20/SUM(J17:J23)*100</f>
        <v>19.785704778384133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38.542595896520965</v>
      </c>
      <c r="C33" s="185">
        <f>C21/SUM(C17:C23)*100</f>
        <v>52.911348137786327</v>
      </c>
      <c r="D33" s="253"/>
      <c r="E33" s="253"/>
      <c r="G33" s="113"/>
      <c r="H33" s="175" t="s">
        <v>597</v>
      </c>
      <c r="I33" s="185">
        <f>I21/SUM(I17:I23)*100</f>
        <v>49.44319279047312</v>
      </c>
      <c r="J33" s="185">
        <f>J21/SUM(J17:J23)*100</f>
        <v>63.809397045121784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3.4455842997323822</v>
      </c>
      <c r="C34" s="185">
        <f>C22/SUM(C17:C23)*100</f>
        <v>3.9517398146529112</v>
      </c>
      <c r="D34" s="253"/>
      <c r="E34" s="253"/>
      <c r="G34" s="113"/>
      <c r="H34" s="175" t="s">
        <v>598</v>
      </c>
      <c r="I34" s="185">
        <f>I22/SUM(I17:I23)*100</f>
        <v>3.9137431606050854</v>
      </c>
      <c r="J34" s="185">
        <f>J22/SUM(J17:J23)*100</f>
        <v>4.0862504991348327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4.0979036574487067</v>
      </c>
      <c r="C35" s="186">
        <f>C23/SUM(C17:C23)*100</f>
        <v>4.2023663810689511</v>
      </c>
      <c r="D35" s="253"/>
      <c r="E35" s="253"/>
      <c r="G35" s="113"/>
      <c r="H35" s="176" t="s">
        <v>599</v>
      </c>
      <c r="I35" s="186">
        <f>I23/SUM(I17:I23)*100</f>
        <v>8.0785323463147733</v>
      </c>
      <c r="J35" s="186">
        <f>J23/SUM(J17:J23)*100</f>
        <v>6.9080260881139361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0.54081177520071366</v>
      </c>
      <c r="C41" s="184">
        <f t="shared" si="12"/>
        <v>0.60616657923879469</v>
      </c>
      <c r="G41" s="113"/>
      <c r="H41" s="174" t="s">
        <v>601</v>
      </c>
      <c r="I41" s="184">
        <f t="shared" ref="I41:J41" si="13">I29</f>
        <v>0.23817186997103315</v>
      </c>
      <c r="J41" s="184">
        <f t="shared" si="13"/>
        <v>0.1996539331824837</v>
      </c>
    </row>
    <row r="42" spans="1:12" x14ac:dyDescent="0.25">
      <c r="A42" s="175" t="s">
        <v>602</v>
      </c>
      <c r="B42" s="185">
        <f t="shared" si="12"/>
        <v>5.0178412132024981</v>
      </c>
      <c r="C42" s="185">
        <f t="shared" si="12"/>
        <v>1.165704960074605</v>
      </c>
      <c r="G42" s="113"/>
      <c r="H42" s="175" t="s">
        <v>602</v>
      </c>
      <c r="I42" s="185">
        <f t="shared" ref="I42:J42" si="14">I30</f>
        <v>1.4161570646926296</v>
      </c>
      <c r="J42" s="185">
        <f t="shared" si="14"/>
        <v>0.55237588180487163</v>
      </c>
    </row>
    <row r="43" spans="1:12" x14ac:dyDescent="0.25">
      <c r="A43" s="175" t="s">
        <v>603</v>
      </c>
      <c r="B43" s="185">
        <f t="shared" si="12"/>
        <v>19.747992863514717</v>
      </c>
      <c r="C43" s="185">
        <f t="shared" si="12"/>
        <v>12.630413242408348</v>
      </c>
      <c r="G43" s="113"/>
      <c r="H43" s="175" t="s">
        <v>603</v>
      </c>
      <c r="I43" s="185">
        <f t="shared" ref="I43:J43" si="15">I31</f>
        <v>9.2951400064370784</v>
      </c>
      <c r="J43" s="185">
        <f t="shared" si="15"/>
        <v>4.6585917742579532</v>
      </c>
    </row>
    <row r="44" spans="1:12" x14ac:dyDescent="0.25">
      <c r="A44" s="175" t="s">
        <v>604</v>
      </c>
      <c r="B44" s="185">
        <f t="shared" si="12"/>
        <v>28.607270294380015</v>
      </c>
      <c r="C44" s="185">
        <f t="shared" si="12"/>
        <v>24.532260884770064</v>
      </c>
      <c r="G44" s="113"/>
      <c r="H44" s="175" t="s">
        <v>604</v>
      </c>
      <c r="I44" s="185">
        <f t="shared" ref="I44:J44" si="16">I32</f>
        <v>27.615062761506277</v>
      </c>
      <c r="J44" s="185">
        <f t="shared" si="16"/>
        <v>19.785704778384133</v>
      </c>
    </row>
    <row r="45" spans="1:12" x14ac:dyDescent="0.25">
      <c r="A45" s="175" t="s">
        <v>605</v>
      </c>
      <c r="B45" s="185">
        <f t="shared" si="12"/>
        <v>38.542595896520965</v>
      </c>
      <c r="C45" s="185">
        <f t="shared" si="12"/>
        <v>52.911348137786327</v>
      </c>
      <c r="G45" s="113"/>
      <c r="H45" s="175" t="s">
        <v>605</v>
      </c>
      <c r="I45" s="185">
        <f t="shared" ref="I45:J45" si="17">I33</f>
        <v>49.44319279047312</v>
      </c>
      <c r="J45" s="185">
        <f t="shared" si="17"/>
        <v>63.809397045121784</v>
      </c>
    </row>
    <row r="46" spans="1:12" x14ac:dyDescent="0.25">
      <c r="A46" s="175" t="s">
        <v>606</v>
      </c>
      <c r="B46" s="185">
        <f t="shared" si="12"/>
        <v>3.4455842997323822</v>
      </c>
      <c r="C46" s="185">
        <f t="shared" si="12"/>
        <v>3.9517398146529112</v>
      </c>
      <c r="G46" s="113"/>
      <c r="H46" s="175" t="s">
        <v>606</v>
      </c>
      <c r="I46" s="185">
        <f t="shared" ref="I46:J46" si="18">I34</f>
        <v>3.9137431606050854</v>
      </c>
      <c r="J46" s="185">
        <f t="shared" si="18"/>
        <v>4.0862504991348327</v>
      </c>
    </row>
    <row r="47" spans="1:12" x14ac:dyDescent="0.25">
      <c r="A47" s="176" t="s">
        <v>607</v>
      </c>
      <c r="B47" s="186">
        <f t="shared" si="12"/>
        <v>4.0979036574487067</v>
      </c>
      <c r="C47" s="186">
        <f t="shared" si="12"/>
        <v>4.2023663810689511</v>
      </c>
      <c r="G47" s="113"/>
      <c r="H47" s="176" t="s">
        <v>607</v>
      </c>
      <c r="I47" s="186">
        <f t="shared" ref="I47:J47" si="19">I35</f>
        <v>8.0785323463147733</v>
      </c>
      <c r="J47" s="186">
        <f t="shared" si="19"/>
        <v>6.9080260881139361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11717</v>
      </c>
      <c r="C5" s="207">
        <v>10151</v>
      </c>
      <c r="D5" s="253"/>
      <c r="E5" s="253"/>
      <c r="F5" s="1003"/>
      <c r="H5" s="174" t="s">
        <v>624</v>
      </c>
      <c r="I5" s="207">
        <v>5579</v>
      </c>
      <c r="J5" s="207">
        <v>4562</v>
      </c>
    </row>
    <row r="6" spans="1:10" ht="15" customHeight="1" x14ac:dyDescent="0.25">
      <c r="A6" s="175" t="s">
        <v>625</v>
      </c>
      <c r="B6" s="208">
        <v>2699</v>
      </c>
      <c r="C6" s="208">
        <v>2912</v>
      </c>
      <c r="D6" s="253"/>
      <c r="E6" s="253"/>
      <c r="F6" s="1003"/>
      <c r="H6" s="175" t="s">
        <v>625</v>
      </c>
      <c r="I6" s="208">
        <v>4629</v>
      </c>
      <c r="J6" s="208">
        <v>5530</v>
      </c>
    </row>
    <row r="7" spans="1:10" ht="15" customHeight="1" x14ac:dyDescent="0.25">
      <c r="A7" s="176" t="s">
        <v>626</v>
      </c>
      <c r="B7" s="209">
        <v>3520</v>
      </c>
      <c r="C7" s="209">
        <v>4094</v>
      </c>
      <c r="D7" s="253"/>
      <c r="E7" s="253"/>
      <c r="F7" s="1003"/>
      <c r="H7" s="175" t="s">
        <v>626</v>
      </c>
      <c r="I7" s="208">
        <v>5288</v>
      </c>
      <c r="J7" s="208">
        <v>4888</v>
      </c>
    </row>
    <row r="8" spans="1:10" x14ac:dyDescent="0.25">
      <c r="D8" s="253"/>
      <c r="E8" s="253"/>
      <c r="F8" s="1003"/>
      <c r="H8" s="176" t="s">
        <v>2351</v>
      </c>
      <c r="I8" s="209">
        <v>39</v>
      </c>
      <c r="J8" s="209">
        <v>46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11717</v>
      </c>
      <c r="C13" s="178">
        <f>IF(ISBLANK(C5),"0",C5)</f>
        <v>10151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2699</v>
      </c>
      <c r="C14" s="180">
        <f t="shared" si="0"/>
        <v>2912</v>
      </c>
      <c r="D14" s="253"/>
      <c r="E14" s="253"/>
      <c r="F14" s="1003"/>
      <c r="H14" s="174" t="s">
        <v>624</v>
      </c>
      <c r="I14" s="177">
        <f>IF(ISBLANK(I5),"0",I5)</f>
        <v>5579</v>
      </c>
      <c r="J14" s="178">
        <f>IF(ISBLANK(J5),"0",J5)</f>
        <v>4562</v>
      </c>
    </row>
    <row r="15" spans="1:10" ht="15" customHeight="1" x14ac:dyDescent="0.25">
      <c r="A15" s="176" t="s">
        <v>626</v>
      </c>
      <c r="B15" s="181">
        <f t="shared" si="0"/>
        <v>3520</v>
      </c>
      <c r="C15" s="182">
        <f t="shared" si="0"/>
        <v>4094</v>
      </c>
      <c r="D15" s="253"/>
      <c r="E15" s="253"/>
      <c r="F15" s="1003"/>
      <c r="H15" s="175" t="s">
        <v>625</v>
      </c>
      <c r="I15" s="179">
        <f t="shared" ref="I15:J15" si="1">IF(ISBLANK(I6),"0",I6)</f>
        <v>4629</v>
      </c>
      <c r="J15" s="180">
        <f t="shared" si="1"/>
        <v>5530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5288</v>
      </c>
      <c r="J16" s="180">
        <f t="shared" si="2"/>
        <v>4888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39</v>
      </c>
      <c r="J17" s="182">
        <f t="shared" si="3"/>
        <v>46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65.326717216770732</v>
      </c>
      <c r="C21" s="184">
        <f>C13/SUM(C13:C15)*100</f>
        <v>59.165355248586579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15.047948260481714</v>
      </c>
      <c r="C22" s="185">
        <f>C14/SUM(C13:C15)*100</f>
        <v>16.972664218686251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19.625334522747547</v>
      </c>
      <c r="C23" s="186">
        <f>C15/SUM(C13:C15)*100</f>
        <v>23.861980532727166</v>
      </c>
      <c r="D23" s="253"/>
      <c r="E23" s="253"/>
      <c r="F23" s="1003"/>
      <c r="H23" s="174" t="s">
        <v>629</v>
      </c>
      <c r="I23" s="184">
        <f>I14/SUM(I14:I17)*100</f>
        <v>35.912455745091727</v>
      </c>
      <c r="J23" s="184">
        <f>J14/SUM(J14:J17)*100</f>
        <v>30.360708105949683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29.797232056646283</v>
      </c>
      <c r="J24" s="185">
        <f>J15/SUM(J14:J17)*100</f>
        <v>36.802875016637827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34.039266173157387</v>
      </c>
      <c r="J25" s="185">
        <f>J16/SUM(J14:J17)*100</f>
        <v>32.530280846532676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0.2510460251046025</v>
      </c>
      <c r="J26" s="186">
        <f>J17/SUM(J14:J17)*100</f>
        <v>0.30613603087980834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65.326717216770732</v>
      </c>
      <c r="C29" s="189">
        <f t="shared" si="4"/>
        <v>59.165355248586579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15.047948260481714</v>
      </c>
      <c r="C30" s="192">
        <f t="shared" si="4"/>
        <v>16.972664218686251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19.625334522747547</v>
      </c>
      <c r="C31" s="195">
        <f t="shared" si="4"/>
        <v>23.861980532727166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35.912455745091727</v>
      </c>
      <c r="J32" s="189">
        <f>J23</f>
        <v>30.360708105949683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29.797232056646283</v>
      </c>
      <c r="J33" s="192">
        <f t="shared" si="5"/>
        <v>36.802875016637827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34.039266173157387</v>
      </c>
      <c r="J34" s="192">
        <f t="shared" si="6"/>
        <v>32.530280846532676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0.2510460251046025</v>
      </c>
      <c r="J35" s="195">
        <f t="shared" si="7"/>
        <v>0.30613603087980834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345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13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35544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103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8.1999999999999993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17.100000000000001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-9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73.37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44.6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162.69999999999999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4</v>
      </c>
      <c r="C6" s="657">
        <v>4</v>
      </c>
      <c r="E6" s="44"/>
      <c r="J6" s="656" t="s">
        <v>543</v>
      </c>
      <c r="K6" s="670">
        <f t="shared" ref="K6:K10" si="0">IF(ISBLANK(B6),"",B6)</f>
        <v>4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14</v>
      </c>
      <c r="C7" s="657">
        <v>21</v>
      </c>
      <c r="E7" s="44"/>
      <c r="J7" s="656" t="s">
        <v>641</v>
      </c>
      <c r="K7" s="670">
        <f t="shared" si="0"/>
        <v>14</v>
      </c>
      <c r="L7" s="619">
        <f t="shared" si="1"/>
        <v>21</v>
      </c>
      <c r="N7" s="44"/>
    </row>
    <row r="8" spans="1:15" x14ac:dyDescent="0.25">
      <c r="A8" s="650" t="s">
        <v>642</v>
      </c>
      <c r="B8" s="651">
        <v>31</v>
      </c>
      <c r="C8" s="651">
        <v>15</v>
      </c>
      <c r="E8" s="21"/>
      <c r="J8" s="650" t="s">
        <v>642</v>
      </c>
      <c r="K8" s="670">
        <f t="shared" si="0"/>
        <v>31</v>
      </c>
      <c r="L8" s="619">
        <f t="shared" si="1"/>
        <v>15</v>
      </c>
      <c r="N8" s="21"/>
    </row>
    <row r="9" spans="1:15" x14ac:dyDescent="0.25">
      <c r="A9" s="650" t="s">
        <v>643</v>
      </c>
      <c r="B9" s="651">
        <v>63</v>
      </c>
      <c r="C9" s="651">
        <v>40</v>
      </c>
      <c r="E9" s="21"/>
      <c r="J9" s="650" t="s">
        <v>643</v>
      </c>
      <c r="K9" s="670">
        <f t="shared" si="0"/>
        <v>63</v>
      </c>
      <c r="L9" s="619">
        <f t="shared" si="1"/>
        <v>40</v>
      </c>
      <c r="N9" s="21"/>
    </row>
    <row r="10" spans="1:15" x14ac:dyDescent="0.25">
      <c r="A10" s="652" t="s">
        <v>365</v>
      </c>
      <c r="B10" s="653">
        <v>632</v>
      </c>
      <c r="C10" s="653">
        <v>70</v>
      </c>
      <c r="J10" s="652" t="s">
        <v>365</v>
      </c>
      <c r="K10" s="671">
        <f t="shared" si="0"/>
        <v>632</v>
      </c>
      <c r="L10" s="620">
        <f t="shared" si="1"/>
        <v>70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3.93</v>
      </c>
      <c r="C15" s="197"/>
      <c r="D15" s="253"/>
      <c r="E15" s="211"/>
      <c r="F15" s="253"/>
      <c r="G15" s="253"/>
      <c r="J15" s="673" t="s">
        <v>488</v>
      </c>
      <c r="K15" s="674">
        <f>B15</f>
        <v>3.93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0.82</v>
      </c>
      <c r="C16" s="197"/>
      <c r="D16" s="253"/>
      <c r="E16" s="254"/>
      <c r="F16" s="253"/>
      <c r="G16" s="253"/>
      <c r="J16" s="675" t="s">
        <v>489</v>
      </c>
      <c r="K16" s="676">
        <f>B16</f>
        <v>0.82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1.52</v>
      </c>
      <c r="C18" s="197"/>
      <c r="D18" s="255"/>
      <c r="E18" s="256"/>
      <c r="F18" s="253"/>
      <c r="G18" s="253"/>
      <c r="J18" s="678" t="s">
        <v>501</v>
      </c>
      <c r="K18" s="674">
        <f>B18</f>
        <v>1.52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2.97</v>
      </c>
      <c r="C19" s="198"/>
      <c r="D19" s="255"/>
      <c r="E19" s="256"/>
      <c r="F19" s="253"/>
      <c r="G19" s="253"/>
      <c r="J19" s="672" t="s">
        <v>502</v>
      </c>
      <c r="K19" s="676">
        <f>B19</f>
        <v>2.97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2.4</v>
      </c>
      <c r="C21" s="253"/>
      <c r="D21" s="253"/>
      <c r="E21" s="253"/>
      <c r="F21" s="253"/>
      <c r="G21" s="253"/>
      <c r="J21" s="661" t="s">
        <v>498</v>
      </c>
      <c r="K21" s="679">
        <f>B21</f>
        <v>2.4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</v>
      </c>
      <c r="C32" s="655">
        <v>3</v>
      </c>
      <c r="E32" s="28"/>
      <c r="J32" s="654" t="s">
        <v>542</v>
      </c>
      <c r="K32" s="669">
        <f>IF(ISBLANK(B32),"",B32)</f>
        <v>3</v>
      </c>
      <c r="L32" s="618">
        <f>IF(ISBLANK(C32),"",C32)</f>
        <v>3</v>
      </c>
      <c r="N32" s="28"/>
    </row>
    <row r="33" spans="1:15" x14ac:dyDescent="0.25">
      <c r="A33" s="656" t="s">
        <v>543</v>
      </c>
      <c r="B33" s="657">
        <v>2</v>
      </c>
      <c r="C33" s="657">
        <v>2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9</v>
      </c>
      <c r="C34" s="657">
        <v>8</v>
      </c>
      <c r="E34" s="44"/>
      <c r="J34" s="656" t="s">
        <v>641</v>
      </c>
      <c r="K34" s="670">
        <f t="shared" si="2"/>
        <v>9</v>
      </c>
      <c r="L34" s="619">
        <f t="shared" si="3"/>
        <v>8</v>
      </c>
      <c r="N34" s="44"/>
    </row>
    <row r="35" spans="1:15" x14ac:dyDescent="0.25">
      <c r="A35" s="650" t="s">
        <v>642</v>
      </c>
      <c r="B35" s="651">
        <v>6</v>
      </c>
      <c r="C35" s="651">
        <v>15</v>
      </c>
      <c r="E35" s="21"/>
      <c r="J35" s="650" t="s">
        <v>642</v>
      </c>
      <c r="K35" s="670">
        <f t="shared" si="2"/>
        <v>6</v>
      </c>
      <c r="L35" s="619">
        <f t="shared" si="3"/>
        <v>15</v>
      </c>
      <c r="N35" s="21"/>
    </row>
    <row r="36" spans="1:15" x14ac:dyDescent="0.25">
      <c r="A36" s="650" t="s">
        <v>643</v>
      </c>
      <c r="B36" s="651">
        <v>22</v>
      </c>
      <c r="C36" s="651">
        <v>12</v>
      </c>
      <c r="E36" s="21"/>
      <c r="J36" s="650" t="s">
        <v>643</v>
      </c>
      <c r="K36" s="670">
        <f t="shared" si="2"/>
        <v>22</v>
      </c>
      <c r="L36" s="619">
        <f t="shared" si="3"/>
        <v>12</v>
      </c>
      <c r="N36" s="21"/>
    </row>
    <row r="37" spans="1:15" x14ac:dyDescent="0.25">
      <c r="A37" s="652" t="s">
        <v>365</v>
      </c>
      <c r="B37" s="653">
        <v>107</v>
      </c>
      <c r="C37" s="653">
        <v>22</v>
      </c>
      <c r="J37" s="652" t="s">
        <v>365</v>
      </c>
      <c r="K37" s="671">
        <f t="shared" si="2"/>
        <v>107</v>
      </c>
      <c r="L37" s="620">
        <f t="shared" si="3"/>
        <v>22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0.91</v>
      </c>
      <c r="C42" s="197"/>
      <c r="D42" s="253"/>
      <c r="E42" s="211"/>
      <c r="F42" s="253"/>
      <c r="G42" s="253"/>
      <c r="J42" s="673" t="s">
        <v>488</v>
      </c>
      <c r="K42" s="674">
        <f>B42</f>
        <v>0.91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0.39</v>
      </c>
      <c r="C43" s="197"/>
      <c r="D43" s="253"/>
      <c r="E43" s="254"/>
      <c r="F43" s="253"/>
      <c r="G43" s="253"/>
      <c r="J43" s="675" t="s">
        <v>489</v>
      </c>
      <c r="K43" s="676">
        <f>B43</f>
        <v>0.39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0.53</v>
      </c>
      <c r="C45" s="197"/>
      <c r="D45" s="255"/>
      <c r="E45" s="256"/>
      <c r="F45" s="253"/>
      <c r="G45" s="253"/>
      <c r="J45" s="678" t="s">
        <v>501</v>
      </c>
      <c r="K45" s="674">
        <f>B45</f>
        <v>0.53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0.74</v>
      </c>
      <c r="C46" s="198"/>
      <c r="D46" s="255"/>
      <c r="E46" s="256"/>
      <c r="F46" s="253"/>
      <c r="G46" s="253"/>
      <c r="J46" s="672" t="s">
        <v>502</v>
      </c>
      <c r="K46" s="676">
        <f>B46</f>
        <v>0.74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0.65</v>
      </c>
      <c r="C48" s="253"/>
      <c r="D48" s="253"/>
      <c r="E48" s="253"/>
      <c r="F48" s="253"/>
      <c r="G48" s="253"/>
      <c r="J48" s="661" t="s">
        <v>498</v>
      </c>
      <c r="K48" s="679">
        <f>B48</f>
        <v>0.65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40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7300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1</v>
      </c>
      <c r="G4" s="643">
        <v>40</v>
      </c>
      <c r="H4" s="643">
        <v>7300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1</v>
      </c>
      <c r="G5" s="602">
        <v>40</v>
      </c>
      <c r="H5" s="602">
        <v>7300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1</v>
      </c>
      <c r="G6" s="617">
        <v>40</v>
      </c>
      <c r="H6" s="617">
        <v>7300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1.3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0.19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2.2999999999999998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98.7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87.2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440601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12396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</v>
      </c>
      <c r="C4" s="600">
        <v>10.1</v>
      </c>
      <c r="D4" s="600">
        <v>87.8</v>
      </c>
      <c r="E4" s="600">
        <v>0.82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</v>
      </c>
      <c r="C5" s="602">
        <v>3.4</v>
      </c>
      <c r="D5" s="751">
        <v>95.9</v>
      </c>
      <c r="E5" s="751">
        <v>0.86</v>
      </c>
      <c r="G5" s="647" t="s">
        <v>446</v>
      </c>
      <c r="H5" s="648">
        <f>IF(ISBLANK(B4),"",B4)</f>
        <v>3</v>
      </c>
      <c r="I5" s="648">
        <f>IF(ISBLANK(B5),"",B5)</f>
        <v>1</v>
      </c>
      <c r="J5" s="649">
        <f>IF(ISBLANK(B6),"",B6)</f>
        <v>1</v>
      </c>
      <c r="K5" s="569"/>
    </row>
    <row r="6" spans="1:11" x14ac:dyDescent="0.25">
      <c r="A6" s="218">
        <v>2022</v>
      </c>
      <c r="B6" s="601">
        <v>1</v>
      </c>
      <c r="C6" s="602">
        <v>3.6</v>
      </c>
      <c r="D6" s="959">
        <v>96</v>
      </c>
      <c r="E6" s="959">
        <v>0.9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10.1</v>
      </c>
      <c r="I9" s="648">
        <f>IF(ISBLANK(C5),"",C5)</f>
        <v>3.4</v>
      </c>
      <c r="J9" s="649">
        <f>IF(ISBLANK(C6),"",C6)</f>
        <v>3.6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41</v>
      </c>
      <c r="C4" s="643">
        <v>1.1000000000000001</v>
      </c>
      <c r="D4" s="643">
        <v>1</v>
      </c>
      <c r="E4" s="643">
        <v>0.18</v>
      </c>
      <c r="F4" s="643">
        <v>0.6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45</v>
      </c>
      <c r="C5" s="602">
        <v>1.2</v>
      </c>
      <c r="D5" s="602">
        <v>1</v>
      </c>
      <c r="E5" s="602">
        <v>0.18</v>
      </c>
      <c r="F5" s="602">
        <v>0.7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45</v>
      </c>
      <c r="C6" s="602">
        <v>1.3</v>
      </c>
      <c r="D6" s="602">
        <v>0.9</v>
      </c>
      <c r="E6" s="602">
        <v>0.19</v>
      </c>
      <c r="F6" s="602">
        <v>0.7</v>
      </c>
      <c r="G6" s="602">
        <v>2.2999999999999998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98.7</v>
      </c>
      <c r="C5" s="602">
        <v>85.9</v>
      </c>
      <c r="D5" s="602">
        <v>4</v>
      </c>
      <c r="E5" s="602">
        <v>10.7</v>
      </c>
      <c r="F5" s="253"/>
      <c r="G5" s="253"/>
      <c r="H5" s="253"/>
    </row>
    <row r="6" spans="1:8" x14ac:dyDescent="0.25">
      <c r="A6" s="360">
        <v>2021</v>
      </c>
      <c r="B6" s="602">
        <v>93.4</v>
      </c>
      <c r="C6" s="602">
        <v>83.3</v>
      </c>
      <c r="D6" s="602">
        <v>1</v>
      </c>
      <c r="E6" s="602">
        <v>2.7</v>
      </c>
      <c r="F6" s="253"/>
      <c r="G6" s="253"/>
      <c r="H6" s="253"/>
    </row>
    <row r="7" spans="1:8" x14ac:dyDescent="0.25">
      <c r="A7" s="481">
        <v>2022</v>
      </c>
      <c r="B7" s="1067">
        <v>98.7</v>
      </c>
      <c r="C7" s="1067">
        <v>87.2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10.7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2.7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4651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13.1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775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5899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69227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1948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5962</v>
      </c>
      <c r="C5" s="1034">
        <v>2803</v>
      </c>
      <c r="D5" s="600">
        <v>3159</v>
      </c>
      <c r="G5" s="871" t="s">
        <v>126</v>
      </c>
      <c r="H5" s="637">
        <f>IF(ISBLANK(D7),"",D7)</f>
        <v>2576</v>
      </c>
    </row>
    <row r="6" spans="1:17" x14ac:dyDescent="0.25">
      <c r="A6" s="641">
        <v>2021</v>
      </c>
      <c r="B6" s="1034">
        <v>5082</v>
      </c>
      <c r="C6" s="1034">
        <v>2236</v>
      </c>
      <c r="D6" s="602">
        <v>2846</v>
      </c>
      <c r="G6" s="635" t="s">
        <v>127</v>
      </c>
      <c r="H6" s="623">
        <f>IF(ISBLANK(C7),"",C7)</f>
        <v>2075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4651</v>
      </c>
      <c r="C7" s="1034">
        <v>2075</v>
      </c>
      <c r="D7" s="617">
        <v>2576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2576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2075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46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7.9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7.9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4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0.1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0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46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4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2014</v>
      </c>
      <c r="C6" s="55">
        <v>1057</v>
      </c>
      <c r="D6" s="55">
        <v>957</v>
      </c>
      <c r="E6" s="70">
        <v>2706</v>
      </c>
      <c r="F6" s="55">
        <v>1387</v>
      </c>
      <c r="G6" s="110">
        <v>1319</v>
      </c>
      <c r="H6" s="55">
        <v>1667</v>
      </c>
      <c r="I6" s="55">
        <v>843</v>
      </c>
      <c r="J6" s="55">
        <v>824</v>
      </c>
      <c r="K6" s="70">
        <v>5990</v>
      </c>
      <c r="L6" s="55">
        <v>3091</v>
      </c>
      <c r="M6" s="110">
        <v>2899</v>
      </c>
      <c r="N6" s="70">
        <v>6448</v>
      </c>
      <c r="O6" s="55">
        <v>3410</v>
      </c>
      <c r="P6" s="110">
        <v>3038</v>
      </c>
      <c r="Q6" s="70">
        <v>23876</v>
      </c>
      <c r="R6" s="55">
        <v>12267</v>
      </c>
      <c r="S6" s="110">
        <v>11609</v>
      </c>
      <c r="T6" s="70">
        <v>37222</v>
      </c>
      <c r="U6" s="55">
        <v>18463</v>
      </c>
      <c r="V6" s="160">
        <v>18759</v>
      </c>
    </row>
    <row r="7" spans="1:22" x14ac:dyDescent="0.25">
      <c r="A7" s="286">
        <v>2021</v>
      </c>
      <c r="B7" s="167">
        <v>2024</v>
      </c>
      <c r="C7" s="94">
        <v>1068</v>
      </c>
      <c r="D7" s="94">
        <v>956</v>
      </c>
      <c r="E7" s="167">
        <v>2624</v>
      </c>
      <c r="F7" s="94">
        <v>1351</v>
      </c>
      <c r="G7" s="169">
        <v>1273</v>
      </c>
      <c r="H7" s="94">
        <v>1650</v>
      </c>
      <c r="I7" s="94">
        <v>833</v>
      </c>
      <c r="J7" s="94">
        <v>817</v>
      </c>
      <c r="K7" s="167">
        <v>5881</v>
      </c>
      <c r="L7" s="94">
        <v>3039</v>
      </c>
      <c r="M7" s="169">
        <v>2842</v>
      </c>
      <c r="N7" s="167">
        <v>6364</v>
      </c>
      <c r="O7" s="94">
        <v>3358</v>
      </c>
      <c r="P7" s="169">
        <v>3006</v>
      </c>
      <c r="Q7" s="167">
        <v>23519</v>
      </c>
      <c r="R7" s="94">
        <v>12079</v>
      </c>
      <c r="S7" s="169">
        <v>11440</v>
      </c>
      <c r="T7" s="212">
        <v>36710</v>
      </c>
      <c r="U7" s="58">
        <v>18196</v>
      </c>
      <c r="V7" s="160">
        <v>18514</v>
      </c>
    </row>
    <row r="8" spans="1:22" x14ac:dyDescent="0.25">
      <c r="A8" s="219">
        <v>2022</v>
      </c>
      <c r="B8" s="72">
        <v>2213</v>
      </c>
      <c r="C8" s="61">
        <v>1146</v>
      </c>
      <c r="D8" s="61">
        <v>1067</v>
      </c>
      <c r="E8" s="72">
        <v>2687</v>
      </c>
      <c r="F8" s="61">
        <v>1420</v>
      </c>
      <c r="G8" s="111">
        <v>1267</v>
      </c>
      <c r="H8" s="61">
        <v>1505</v>
      </c>
      <c r="I8" s="61">
        <v>745</v>
      </c>
      <c r="J8" s="61">
        <v>760</v>
      </c>
      <c r="K8" s="72">
        <v>6009</v>
      </c>
      <c r="L8" s="61">
        <v>3109</v>
      </c>
      <c r="M8" s="111">
        <v>2900</v>
      </c>
      <c r="N8" s="72">
        <v>5630</v>
      </c>
      <c r="O8" s="61">
        <v>2935</v>
      </c>
      <c r="P8" s="111">
        <v>2695</v>
      </c>
      <c r="Q8" s="72">
        <v>22250</v>
      </c>
      <c r="R8" s="61">
        <v>11392</v>
      </c>
      <c r="S8" s="111">
        <v>10858</v>
      </c>
      <c r="T8" s="72">
        <v>35544</v>
      </c>
      <c r="U8" s="61">
        <v>17644</v>
      </c>
      <c r="V8" s="111">
        <v>17900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2213</v>
      </c>
      <c r="C15" s="172">
        <f>E8</f>
        <v>2687</v>
      </c>
      <c r="D15" s="172">
        <f>H8</f>
        <v>1505</v>
      </c>
      <c r="E15" s="172">
        <f>K8</f>
        <v>6009</v>
      </c>
      <c r="F15" s="172">
        <f>N8</f>
        <v>5630</v>
      </c>
      <c r="G15" s="172">
        <f>Q8</f>
        <v>22250</v>
      </c>
      <c r="H15" s="334">
        <f>T8</f>
        <v>35544</v>
      </c>
      <c r="M15" s="172">
        <f>K8</f>
        <v>6009</v>
      </c>
      <c r="N15" s="172">
        <f>H15-E15-O15</f>
        <v>21141</v>
      </c>
      <c r="O15" s="172">
        <f>H15-(B15+C15+G15)</f>
        <v>8394</v>
      </c>
      <c r="P15" s="29"/>
      <c r="Q15" s="100">
        <f>M15/H15*100</f>
        <v>16.905806887238352</v>
      </c>
      <c r="R15" s="100">
        <f>N15/H15*100</f>
        <v>59.478392977717753</v>
      </c>
      <c r="S15" s="100">
        <f>O15/H15*100</f>
        <v>23.615800135043891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16.905806887238352</v>
      </c>
      <c r="R18" s="100">
        <f>N15/H15*100</f>
        <v>59.478392977717753</v>
      </c>
      <c r="S18" s="100">
        <f>O15/H15*100</f>
        <v>23.615800135043891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6.8</v>
      </c>
      <c r="C23" s="361"/>
      <c r="D23" s="361"/>
      <c r="E23" s="167">
        <v>6.8</v>
      </c>
      <c r="F23" s="361"/>
      <c r="G23" s="362"/>
      <c r="H23" s="167">
        <v>3.42</v>
      </c>
      <c r="I23" s="94">
        <v>5.99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6.8</v>
      </c>
      <c r="C24" s="361"/>
      <c r="D24" s="361"/>
      <c r="E24" s="167">
        <v>3.4</v>
      </c>
      <c r="F24" s="361"/>
      <c r="G24" s="362"/>
      <c r="H24" s="167">
        <v>3.42</v>
      </c>
      <c r="I24" s="94">
        <v>7.35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3.4</v>
      </c>
      <c r="C25" s="357"/>
      <c r="D25" s="357"/>
      <c r="E25" s="72">
        <v>3.4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5.99</v>
      </c>
      <c r="F32" s="700">
        <f>A23</f>
        <v>2020</v>
      </c>
      <c r="G32" s="674">
        <f>IF(ISBLANK(J23),"",J23)</f>
        <v>0</v>
      </c>
      <c r="H32" s="674">
        <f>IF(ISBLANK(I23),"",I23)</f>
        <v>5.99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7.35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7.35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47</v>
      </c>
      <c r="C4" s="600">
        <v>2</v>
      </c>
      <c r="D4" s="600">
        <v>1</v>
      </c>
      <c r="E4" s="599">
        <v>0</v>
      </c>
      <c r="F4" s="600">
        <v>8.1999999999999993</v>
      </c>
      <c r="G4" s="600">
        <v>0.2</v>
      </c>
    </row>
    <row r="5" spans="1:10" x14ac:dyDescent="0.25">
      <c r="A5" s="286">
        <v>2022</v>
      </c>
      <c r="B5" s="751">
        <v>47</v>
      </c>
      <c r="C5" s="751">
        <v>4</v>
      </c>
      <c r="D5" s="751">
        <v>0</v>
      </c>
      <c r="E5" s="753">
        <v>0</v>
      </c>
      <c r="F5" s="751">
        <v>7.9</v>
      </c>
      <c r="G5" s="751">
        <v>0</v>
      </c>
    </row>
    <row r="6" spans="1:10" x14ac:dyDescent="0.25">
      <c r="A6" s="218">
        <v>2023</v>
      </c>
      <c r="B6" s="752">
        <v>46</v>
      </c>
      <c r="C6" s="752">
        <v>4</v>
      </c>
      <c r="D6" s="752">
        <v>0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47</v>
      </c>
      <c r="C11" s="80">
        <f>IF(ISBLANK(D4),"",D4)</f>
        <v>1</v>
      </c>
      <c r="E11" s="103">
        <f>A4</f>
        <v>2021</v>
      </c>
      <c r="F11" s="80">
        <f>IF(ISBLANK(B4),"",B4)</f>
        <v>47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47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47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46</v>
      </c>
      <c r="C13" s="83">
        <f>IF(ISBLANK(D6),"",D6)</f>
        <v>0</v>
      </c>
      <c r="D13" s="253"/>
      <c r="E13" s="155">
        <f t="shared" si="1"/>
        <v>2023</v>
      </c>
      <c r="F13" s="83">
        <f t="shared" si="2"/>
        <v>46</v>
      </c>
      <c r="G13" s="83">
        <f t="shared" si="3"/>
        <v>0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0</v>
      </c>
      <c r="E18" s="603">
        <f>A4</f>
        <v>2021</v>
      </c>
      <c r="F18" s="100">
        <f>IF(ISBLANK(C4),"",C4)</f>
        <v>2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4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4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4</v>
      </c>
      <c r="C20" s="83">
        <f>IF(ISBLANK(E6),"",E6)</f>
        <v>0</v>
      </c>
      <c r="E20" s="155">
        <f t="shared" si="5"/>
        <v>2023</v>
      </c>
      <c r="F20" s="83">
        <f>IF(ISBLANK(C6),"",C6)</f>
        <v>4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1028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3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318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5.6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148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1.9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187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426</v>
      </c>
    </row>
    <row r="17" spans="2:3" x14ac:dyDescent="0.25">
      <c r="B17" s="253">
        <v>2022</v>
      </c>
      <c r="C17" s="1100">
        <v>335</v>
      </c>
    </row>
    <row r="18" spans="2:3" x14ac:dyDescent="0.25">
      <c r="B18" s="253">
        <v>2023</v>
      </c>
      <c r="C18" s="1100">
        <v>318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426</v>
      </c>
    </row>
    <row r="22" spans="2:3" x14ac:dyDescent="0.25">
      <c r="B22" s="636">
        <f>B17</f>
        <v>2022</v>
      </c>
      <c r="C22" s="636">
        <f t="shared" ref="C22:C23" si="0">IF(ISBLANK(C17),"",C17)</f>
        <v>335</v>
      </c>
    </row>
    <row r="23" spans="2:3" x14ac:dyDescent="0.25">
      <c r="B23" s="636">
        <f>B18</f>
        <v>2023</v>
      </c>
      <c r="C23" s="636">
        <f t="shared" si="0"/>
        <v>318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22</v>
      </c>
      <c r="C5" s="55">
        <v>58</v>
      </c>
      <c r="D5" s="55">
        <v>32</v>
      </c>
      <c r="E5" s="269">
        <f>SUM(B5:D5)</f>
        <v>112</v>
      </c>
      <c r="F5" s="71">
        <v>1148</v>
      </c>
      <c r="G5" s="70">
        <v>0.4</v>
      </c>
      <c r="H5" s="55">
        <v>0.3</v>
      </c>
      <c r="I5" s="110">
        <v>0.4</v>
      </c>
      <c r="J5" s="71">
        <v>3.2</v>
      </c>
    </row>
    <row r="6" spans="1:10" x14ac:dyDescent="0.25">
      <c r="A6" s="286">
        <v>2022</v>
      </c>
      <c r="B6" s="757">
        <v>23</v>
      </c>
      <c r="C6" s="758">
        <v>64</v>
      </c>
      <c r="D6" s="758">
        <v>33</v>
      </c>
      <c r="E6" s="270">
        <f>SUM(B6:D6)</f>
        <v>120</v>
      </c>
      <c r="F6" s="214">
        <v>1074</v>
      </c>
      <c r="G6" s="457">
        <v>0.4</v>
      </c>
      <c r="H6" s="458">
        <v>0.3</v>
      </c>
      <c r="I6" s="763">
        <v>0.4</v>
      </c>
      <c r="J6" s="214">
        <v>3</v>
      </c>
    </row>
    <row r="7" spans="1:10" x14ac:dyDescent="0.25">
      <c r="A7" s="218">
        <v>2023</v>
      </c>
      <c r="B7" s="167">
        <v>34</v>
      </c>
      <c r="C7" s="94">
        <v>63</v>
      </c>
      <c r="D7" s="94">
        <v>45</v>
      </c>
      <c r="E7" s="447">
        <f>SUM(B7:D7)</f>
        <v>142</v>
      </c>
      <c r="F7" s="168">
        <v>1028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1148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1074</v>
      </c>
      <c r="C14" s="28"/>
      <c r="D14" s="28"/>
      <c r="F14" s="625" t="s">
        <v>1526</v>
      </c>
      <c r="G14" s="621">
        <f>IF(ISBLANK(B7),"",B7)</f>
        <v>34</v>
      </c>
      <c r="I14" s="625" t="s">
        <v>1529</v>
      </c>
      <c r="J14" s="621">
        <f>IF(ISBLANK(B7),"",B7)</f>
        <v>34</v>
      </c>
    </row>
    <row r="15" spans="1:10" x14ac:dyDescent="0.25">
      <c r="A15" s="624">
        <f t="shared" ref="A15" si="1">A7</f>
        <v>2023</v>
      </c>
      <c r="B15" s="623">
        <f t="shared" si="0"/>
        <v>1028</v>
      </c>
      <c r="C15" s="28"/>
      <c r="D15" s="28"/>
      <c r="F15" s="626" t="s">
        <v>1527</v>
      </c>
      <c r="G15" s="622">
        <f>IF(ISBLANK(C7),"",C7)</f>
        <v>63</v>
      </c>
      <c r="I15" s="626" t="s">
        <v>1538</v>
      </c>
      <c r="J15" s="622">
        <f>IF(ISBLANK(C7),"",C7)</f>
        <v>63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45</v>
      </c>
      <c r="I16" s="627" t="s">
        <v>1539</v>
      </c>
      <c r="J16" s="623">
        <f>IF(ISBLANK(D7),"",D7)</f>
        <v>45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18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135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16.3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29</v>
      </c>
      <c r="C6" s="759"/>
      <c r="D6" s="759"/>
      <c r="E6" s="457">
        <v>6.8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29</v>
      </c>
      <c r="C7" s="759"/>
      <c r="D7" s="759"/>
      <c r="E7" s="457">
        <v>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67</v>
      </c>
      <c r="C8" s="760"/>
      <c r="D8" s="760"/>
      <c r="E8" s="601">
        <v>16.3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29</v>
      </c>
      <c r="C16" s="755"/>
      <c r="I16" s="700">
        <f>A6</f>
        <v>2020</v>
      </c>
      <c r="J16" s="674">
        <f>IF(ISBLANK(E6),"",E6)</f>
        <v>6.8</v>
      </c>
      <c r="K16" s="756"/>
    </row>
    <row r="17" spans="1:10" x14ac:dyDescent="0.25">
      <c r="A17" s="701">
        <f>A7</f>
        <v>2021</v>
      </c>
      <c r="B17" s="853">
        <f>IF(ISBLANK(B7),"",B7)</f>
        <v>29</v>
      </c>
      <c r="C17" s="755"/>
      <c r="I17" s="701">
        <f>A7</f>
        <v>2021</v>
      </c>
      <c r="J17" s="853">
        <f>IF(ISBLANK(E7),"",E7)</f>
        <v>7</v>
      </c>
    </row>
    <row r="18" spans="1:10" x14ac:dyDescent="0.25">
      <c r="A18" s="702">
        <f>A8</f>
        <v>2022</v>
      </c>
      <c r="B18" s="676">
        <f>IF(ISBLANK(B8),"",B8)</f>
        <v>67</v>
      </c>
      <c r="C18" s="755"/>
      <c r="I18" s="702">
        <f>A8</f>
        <v>2022</v>
      </c>
      <c r="J18" s="676">
        <f>IF(ISBLANK(E8),"",E8)</f>
        <v>16.3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169</v>
      </c>
      <c r="D5" s="449">
        <f>IF(ISBLANK(B5),"",A5)</f>
        <v>2021</v>
      </c>
      <c r="E5" s="618">
        <f>IF(ISBLANK(B5),"",B5)</f>
        <v>169</v>
      </c>
      <c r="K5" s="217">
        <v>2020</v>
      </c>
      <c r="L5" s="655">
        <v>8.4</v>
      </c>
    </row>
    <row r="6" spans="1:12" x14ac:dyDescent="0.25">
      <c r="A6" s="229">
        <v>2022</v>
      </c>
      <c r="B6" s="602">
        <v>172</v>
      </c>
      <c r="D6" s="450">
        <f>IF(ISBLANK(B6),"",A6)</f>
        <v>2022</v>
      </c>
      <c r="E6" s="619">
        <f>IF(ISBLANK(B6),"",B6)</f>
        <v>172</v>
      </c>
      <c r="K6" s="286">
        <v>2021</v>
      </c>
      <c r="L6" s="657">
        <v>8.1</v>
      </c>
    </row>
    <row r="7" spans="1:12" x14ac:dyDescent="0.25">
      <c r="A7" s="123">
        <v>2023</v>
      </c>
      <c r="B7" s="617">
        <v>181</v>
      </c>
      <c r="D7" s="379">
        <f>IF(ISBLANK(B7),"",A7)</f>
        <v>2023</v>
      </c>
      <c r="E7" s="620">
        <f>IF(ISBLANK(B7),"",B7)</f>
        <v>181</v>
      </c>
      <c r="K7" s="219">
        <v>2022</v>
      </c>
      <c r="L7" s="617">
        <v>7.9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24</v>
      </c>
      <c r="C4" s="643">
        <v>127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13</v>
      </c>
      <c r="C5" s="602">
        <v>161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18</v>
      </c>
      <c r="C6" s="602">
        <v>135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7397</v>
      </c>
      <c r="D5" s="643">
        <v>1192</v>
      </c>
      <c r="E5" s="869">
        <v>16</v>
      </c>
      <c r="F5" s="1039">
        <v>15.2</v>
      </c>
      <c r="G5" s="1039">
        <v>16.8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7</v>
      </c>
      <c r="C6" s="657">
        <v>5205</v>
      </c>
      <c r="D6" s="657">
        <v>726</v>
      </c>
      <c r="E6" s="657">
        <v>13.8</v>
      </c>
      <c r="F6" s="657">
        <v>12.3</v>
      </c>
      <c r="G6" s="657">
        <v>15.4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</v>
      </c>
      <c r="C7" s="617">
        <v>5899</v>
      </c>
      <c r="D7" s="617">
        <v>775</v>
      </c>
      <c r="E7" s="617">
        <v>13.1</v>
      </c>
      <c r="F7" s="617">
        <v>11.8</v>
      </c>
      <c r="G7" s="617">
        <v>14.4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7.3</v>
      </c>
      <c r="C4" s="655">
        <v>89</v>
      </c>
      <c r="D4" s="655">
        <v>1.5</v>
      </c>
      <c r="E4" s="655">
        <v>191</v>
      </c>
      <c r="F4" s="655">
        <v>0.5</v>
      </c>
      <c r="G4" s="655">
        <v>48</v>
      </c>
      <c r="H4" s="655">
        <v>2</v>
      </c>
      <c r="I4" s="655">
        <v>7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5.6</v>
      </c>
      <c r="C5" s="602">
        <v>113</v>
      </c>
      <c r="D5" s="602">
        <v>1.9</v>
      </c>
      <c r="E5" s="602">
        <v>191</v>
      </c>
      <c r="F5" s="602">
        <v>0.5</v>
      </c>
      <c r="G5" s="602">
        <v>47</v>
      </c>
      <c r="H5" s="602">
        <v>4</v>
      </c>
      <c r="I5" s="602">
        <v>11</v>
      </c>
      <c r="J5" s="602">
        <v>0.1</v>
      </c>
      <c r="K5" s="253"/>
      <c r="L5" s="253"/>
      <c r="M5" s="253"/>
    </row>
    <row r="6" spans="1:13" x14ac:dyDescent="0.25">
      <c r="A6" s="481">
        <v>2023</v>
      </c>
      <c r="B6" s="617"/>
      <c r="C6" s="617">
        <v>148</v>
      </c>
      <c r="D6" s="617"/>
      <c r="E6" s="617">
        <v>187</v>
      </c>
      <c r="F6" s="617"/>
      <c r="G6" s="617">
        <v>46</v>
      </c>
      <c r="H6" s="617">
        <v>4</v>
      </c>
      <c r="I6" s="617">
        <v>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239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292</v>
      </c>
      <c r="C4" s="1006">
        <v>167</v>
      </c>
      <c r="D4" s="1006">
        <v>125</v>
      </c>
      <c r="E4" s="1005">
        <v>719</v>
      </c>
      <c r="F4" s="1006">
        <v>404</v>
      </c>
      <c r="G4" s="1006">
        <v>315</v>
      </c>
      <c r="H4" s="1007">
        <v>7.8</v>
      </c>
      <c r="I4" s="1007">
        <v>19.3</v>
      </c>
      <c r="J4" s="1007">
        <v>-11.5</v>
      </c>
      <c r="K4" s="70">
        <v>351</v>
      </c>
      <c r="L4" s="55">
        <v>138</v>
      </c>
      <c r="M4" s="110">
        <v>213</v>
      </c>
      <c r="N4" s="55">
        <v>403</v>
      </c>
      <c r="O4" s="55">
        <v>150</v>
      </c>
      <c r="P4" s="110">
        <v>253</v>
      </c>
    </row>
    <row r="5" spans="1:17" x14ac:dyDescent="0.25">
      <c r="A5" s="286">
        <v>2021</v>
      </c>
      <c r="B5" s="1008">
        <v>292</v>
      </c>
      <c r="C5" s="1009">
        <v>136</v>
      </c>
      <c r="D5" s="1009">
        <v>156</v>
      </c>
      <c r="E5" s="1008">
        <v>876</v>
      </c>
      <c r="F5" s="1009">
        <v>436</v>
      </c>
      <c r="G5" s="1009">
        <v>440</v>
      </c>
      <c r="H5" s="1010">
        <v>8</v>
      </c>
      <c r="I5" s="1010">
        <v>23.9</v>
      </c>
      <c r="J5" s="1010">
        <v>-15.9</v>
      </c>
      <c r="K5" s="212">
        <v>510</v>
      </c>
      <c r="L5" s="58">
        <v>184</v>
      </c>
      <c r="M5" s="160">
        <v>326</v>
      </c>
      <c r="N5" s="58">
        <v>472</v>
      </c>
      <c r="O5" s="58">
        <v>170</v>
      </c>
      <c r="P5" s="160">
        <v>302</v>
      </c>
    </row>
    <row r="6" spans="1:17" x14ac:dyDescent="0.25">
      <c r="A6" s="219">
        <v>2022</v>
      </c>
      <c r="B6" s="1011">
        <v>290</v>
      </c>
      <c r="C6" s="1012">
        <v>138</v>
      </c>
      <c r="D6" s="1012">
        <v>152</v>
      </c>
      <c r="E6" s="1011">
        <v>609</v>
      </c>
      <c r="F6" s="1012">
        <v>302</v>
      </c>
      <c r="G6" s="1012">
        <v>307</v>
      </c>
      <c r="H6" s="1013">
        <v>8.1999999999999993</v>
      </c>
      <c r="I6" s="1013">
        <v>17.100000000000001</v>
      </c>
      <c r="J6" s="1013">
        <v>-9</v>
      </c>
      <c r="K6" s="1014">
        <v>527</v>
      </c>
      <c r="L6" s="1015">
        <v>208</v>
      </c>
      <c r="M6" s="1016">
        <v>319</v>
      </c>
      <c r="N6" s="1015">
        <v>510</v>
      </c>
      <c r="O6" s="1015">
        <v>181</v>
      </c>
      <c r="P6" s="1016">
        <v>329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125</v>
      </c>
      <c r="C13" s="319">
        <f>IF(ISBLANK(C4),"",C4)</f>
        <v>167</v>
      </c>
      <c r="D13" s="364"/>
      <c r="E13" s="322">
        <f>A4</f>
        <v>2020</v>
      </c>
      <c r="F13" s="319">
        <f>IF(ISBLANK(G4),"",G4)</f>
        <v>315</v>
      </c>
      <c r="G13" s="319">
        <f>IF(ISBLANK(F4),"",F4)</f>
        <v>404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156</v>
      </c>
      <c r="C14" s="320">
        <f t="shared" ref="C14:C15" si="2">IF(ISBLANK(C5),"",C5)</f>
        <v>136</v>
      </c>
      <c r="D14" s="364"/>
      <c r="E14" s="323">
        <f t="shared" ref="E14:E15" si="3">A5</f>
        <v>2021</v>
      </c>
      <c r="F14" s="320">
        <f t="shared" ref="F14:F15" si="4">IF(ISBLANK(G5),"",G5)</f>
        <v>440</v>
      </c>
      <c r="G14" s="320">
        <f t="shared" ref="G14:G15" si="5">IF(ISBLANK(F5),"",F5)</f>
        <v>436</v>
      </c>
      <c r="H14" s="389"/>
      <c r="I14" s="389"/>
      <c r="J14" s="48"/>
      <c r="K14" s="325" t="s">
        <v>536</v>
      </c>
      <c r="L14" s="328">
        <f>IF(ISBLANK(K4),"",K4)</f>
        <v>351</v>
      </c>
      <c r="M14" s="328">
        <f>IF(ISBLANK(K5),"",K5)</f>
        <v>510</v>
      </c>
      <c r="N14" s="328">
        <f>IF(ISBLANK(K6),"",K6)</f>
        <v>527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152</v>
      </c>
      <c r="C15" s="321">
        <f t="shared" si="2"/>
        <v>138</v>
      </c>
      <c r="E15" s="324">
        <f t="shared" si="3"/>
        <v>2022</v>
      </c>
      <c r="F15" s="321">
        <f t="shared" si="4"/>
        <v>307</v>
      </c>
      <c r="G15" s="321">
        <f t="shared" si="5"/>
        <v>302</v>
      </c>
      <c r="H15" s="211"/>
      <c r="I15" s="211"/>
      <c r="J15" s="28"/>
      <c r="K15" s="326" t="s">
        <v>535</v>
      </c>
      <c r="L15" s="329">
        <f>IF(ISBLANK(N4),"",N4)</f>
        <v>403</v>
      </c>
      <c r="M15" s="329">
        <f>IF(ISBLANK(N5),"",N5)</f>
        <v>472</v>
      </c>
      <c r="N15" s="329">
        <f>IF(ISBLANK(N6),"",N6)</f>
        <v>510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351</v>
      </c>
      <c r="M19" s="328">
        <f>IF(ISBLANK(K5),"",K5)</f>
        <v>510</v>
      </c>
      <c r="N19" s="328">
        <f>IF(ISBLANK(K6),"",K6)</f>
        <v>527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403</v>
      </c>
      <c r="M20" s="329">
        <f>IF(ISBLANK(N5),"",N5)</f>
        <v>472</v>
      </c>
      <c r="N20" s="329">
        <f>IF(ISBLANK(N6),"",N6)</f>
        <v>510</v>
      </c>
      <c r="O20" s="364"/>
    </row>
    <row r="21" spans="1:15" x14ac:dyDescent="0.25">
      <c r="A21" s="322">
        <f>A4</f>
        <v>2020</v>
      </c>
      <c r="B21" s="319">
        <f>IF(ISBLANK(D4),"",D4)</f>
        <v>125</v>
      </c>
      <c r="C21" s="319">
        <f>IF(ISBLANK(C4),"",C4)</f>
        <v>167</v>
      </c>
      <c r="E21" s="322">
        <f>A4</f>
        <v>2020</v>
      </c>
      <c r="F21" s="319">
        <f>IF(ISBLANK(G4),"",G4)</f>
        <v>315</v>
      </c>
      <c r="G21" s="319">
        <f>IF(ISBLANK(F4),"",F4)</f>
        <v>404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156</v>
      </c>
      <c r="C22" s="320">
        <f t="shared" ref="C22:C23" si="8">IF(ISBLANK(C5),"",C5)</f>
        <v>136</v>
      </c>
      <c r="E22" s="323">
        <f t="shared" ref="E22:E23" si="9">A5</f>
        <v>2021</v>
      </c>
      <c r="F22" s="320">
        <f t="shared" ref="F22:F23" si="10">IF(ISBLANK(G5),"",G5)</f>
        <v>440</v>
      </c>
      <c r="G22" s="320">
        <f t="shared" ref="G22:G23" si="11">IF(ISBLANK(F5),"",F5)</f>
        <v>436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152</v>
      </c>
      <c r="C23" s="321">
        <f t="shared" si="8"/>
        <v>138</v>
      </c>
      <c r="E23" s="324">
        <f t="shared" si="9"/>
        <v>2022</v>
      </c>
      <c r="F23" s="321">
        <f t="shared" si="10"/>
        <v>307</v>
      </c>
      <c r="G23" s="321">
        <f t="shared" si="11"/>
        <v>302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8</v>
      </c>
      <c r="F5" s="616"/>
      <c r="G5" s="945"/>
      <c r="H5" s="599">
        <v>112</v>
      </c>
      <c r="I5" s="616">
        <v>35</v>
      </c>
      <c r="J5" s="616">
        <v>77</v>
      </c>
      <c r="K5" s="616"/>
      <c r="L5" s="945"/>
    </row>
    <row r="6" spans="1:12" x14ac:dyDescent="0.25">
      <c r="A6" s="286">
        <v>2021</v>
      </c>
      <c r="B6" s="601">
        <v>8</v>
      </c>
      <c r="C6" s="612"/>
      <c r="D6" s="612"/>
      <c r="E6" s="1034">
        <v>14</v>
      </c>
      <c r="F6" s="1028"/>
      <c r="G6" s="980"/>
      <c r="H6" s="1034">
        <v>91</v>
      </c>
      <c r="I6" s="1028">
        <v>25</v>
      </c>
      <c r="J6" s="1028">
        <v>66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31</v>
      </c>
      <c r="F7" s="1028"/>
      <c r="G7" s="980"/>
      <c r="H7" s="1034">
        <v>239</v>
      </c>
      <c r="I7" s="1028">
        <v>84</v>
      </c>
      <c r="J7" s="1028">
        <v>155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84</v>
      </c>
    </row>
    <row r="15" spans="1:12" ht="30" x14ac:dyDescent="0.25">
      <c r="A15" s="833" t="s">
        <v>1543</v>
      </c>
      <c r="B15" s="623">
        <f>IF(ISBLANK(J7),"",J7)</f>
        <v>155</v>
      </c>
    </row>
    <row r="17" spans="1:2" x14ac:dyDescent="0.25">
      <c r="A17" s="625" t="s">
        <v>1540</v>
      </c>
      <c r="B17" s="621">
        <f>IF(ISBLANK(I7),"",I7)</f>
        <v>84</v>
      </c>
    </row>
    <row r="18" spans="1:2" x14ac:dyDescent="0.25">
      <c r="A18" s="627" t="s">
        <v>1541</v>
      </c>
      <c r="B18" s="623">
        <f>IF(ISBLANK(J7),"",J7)</f>
        <v>155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50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54.4</v>
      </c>
      <c r="C6" s="614">
        <v>25.6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52.8</v>
      </c>
      <c r="C10" s="614">
        <v>28.2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50</v>
      </c>
      <c r="C14" s="73">
        <v>35.9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171.411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633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9396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112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4470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5100.01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171.411</v>
      </c>
      <c r="C5" s="611">
        <v>150.17099999999999</v>
      </c>
      <c r="D5" s="751">
        <v>10077</v>
      </c>
      <c r="E5" s="751">
        <v>27</v>
      </c>
      <c r="G5" s="358">
        <v>2014</v>
      </c>
      <c r="H5" s="70">
        <v>5100.0200000000004</v>
      </c>
      <c r="I5" s="55">
        <v>5100.0200000000004</v>
      </c>
      <c r="J5" s="55">
        <v>0</v>
      </c>
      <c r="K5" s="71">
        <v>15</v>
      </c>
    </row>
    <row r="6" spans="1:12" x14ac:dyDescent="0.25">
      <c r="A6" s="286">
        <v>2021</v>
      </c>
      <c r="B6" s="601">
        <v>171.411</v>
      </c>
      <c r="C6" s="612">
        <v>150.17099999999999</v>
      </c>
      <c r="D6" s="959">
        <v>9489</v>
      </c>
      <c r="E6" s="959">
        <v>26</v>
      </c>
      <c r="G6" s="480">
        <v>2017</v>
      </c>
      <c r="H6" s="212">
        <v>5100</v>
      </c>
      <c r="I6" s="58">
        <v>5100</v>
      </c>
      <c r="J6" s="58">
        <v>0</v>
      </c>
      <c r="K6" s="214">
        <v>15</v>
      </c>
    </row>
    <row r="7" spans="1:12" x14ac:dyDescent="0.25">
      <c r="A7" s="218">
        <v>2022</v>
      </c>
      <c r="B7" s="601">
        <v>171.411</v>
      </c>
      <c r="C7" s="612">
        <v>150.17099999999999</v>
      </c>
      <c r="D7" s="959">
        <v>9059</v>
      </c>
      <c r="E7" s="959">
        <v>26</v>
      </c>
      <c r="G7" s="482">
        <v>2020</v>
      </c>
      <c r="H7" s="72">
        <v>5100.01</v>
      </c>
      <c r="I7" s="61">
        <v>5100.01</v>
      </c>
      <c r="J7" s="61">
        <v>0</v>
      </c>
      <c r="K7" s="73">
        <v>15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150.17099999999999</v>
      </c>
      <c r="D14" s="631">
        <f>A5</f>
        <v>2020</v>
      </c>
      <c r="E14" s="625">
        <f>IF(ISBLANK(D5),"",D5)</f>
        <v>10077</v>
      </c>
      <c r="F14" s="211"/>
      <c r="G14" s="634" t="s">
        <v>925</v>
      </c>
      <c r="H14" s="621">
        <f>IF(ISBLANK(J7),"",J7)</f>
        <v>0</v>
      </c>
      <c r="I14" s="211"/>
      <c r="J14" s="211"/>
    </row>
    <row r="15" spans="1:12" x14ac:dyDescent="0.25">
      <c r="A15" s="870" t="s">
        <v>16</v>
      </c>
      <c r="B15" s="630">
        <f>IF(ISBLANK(B7),"",B7)</f>
        <v>171.411</v>
      </c>
      <c r="D15" s="632">
        <f t="shared" ref="D15:D16" si="0">A6</f>
        <v>2021</v>
      </c>
      <c r="E15" s="626">
        <f>IF(ISBLANK(D6),"",D6)</f>
        <v>9489</v>
      </c>
      <c r="F15" s="211"/>
      <c r="G15" s="635" t="s">
        <v>926</v>
      </c>
      <c r="H15" s="623">
        <f>IF(ISBLANK(I7),"",I7)</f>
        <v>5100.01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9059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150.17099999999999</v>
      </c>
      <c r="F19" s="253"/>
      <c r="G19" s="634" t="s">
        <v>529</v>
      </c>
      <c r="H19" s="621">
        <f>IF(ISBLANK(J7),"",J7)</f>
        <v>0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171.411</v>
      </c>
      <c r="F20" s="253"/>
      <c r="G20" s="635" t="s">
        <v>528</v>
      </c>
      <c r="H20" s="623">
        <f>IF(ISBLANK(I7),"",I7)</f>
        <v>5100.01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2.4</v>
      </c>
      <c r="C5" s="1092">
        <v>8931</v>
      </c>
      <c r="D5" s="1093">
        <v>633</v>
      </c>
      <c r="E5" s="1092">
        <v>4305</v>
      </c>
      <c r="F5" s="1093">
        <v>112</v>
      </c>
    </row>
    <row r="6" spans="1:9" x14ac:dyDescent="0.25">
      <c r="A6" s="218">
        <v>2021</v>
      </c>
      <c r="B6" s="1092">
        <v>2.6</v>
      </c>
      <c r="C6" s="1092">
        <v>8931</v>
      </c>
      <c r="D6" s="1093">
        <v>633</v>
      </c>
      <c r="E6" s="1092">
        <v>4450</v>
      </c>
      <c r="F6" s="1093">
        <v>112</v>
      </c>
    </row>
    <row r="7" spans="1:9" x14ac:dyDescent="0.25">
      <c r="A7" s="219">
        <v>2022</v>
      </c>
      <c r="B7" s="73">
        <v>2.5</v>
      </c>
      <c r="C7" s="73">
        <v>9396</v>
      </c>
      <c r="D7" s="73">
        <v>633</v>
      </c>
      <c r="E7" s="73">
        <v>4470</v>
      </c>
      <c r="F7" s="73">
        <v>112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8486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3203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5283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15569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5386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10183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1.7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1.9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6310</v>
      </c>
      <c r="C5" s="458">
        <v>4033</v>
      </c>
      <c r="D5" s="458">
        <v>2277</v>
      </c>
      <c r="E5" s="457">
        <v>9217</v>
      </c>
      <c r="F5" s="458">
        <v>6039</v>
      </c>
      <c r="G5" s="458">
        <v>3178</v>
      </c>
      <c r="H5" s="457">
        <v>1.5</v>
      </c>
      <c r="I5" s="763">
        <v>1.4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10871</v>
      </c>
      <c r="C6" s="458">
        <v>6614</v>
      </c>
      <c r="D6" s="458">
        <v>4257</v>
      </c>
      <c r="E6" s="457">
        <v>22512</v>
      </c>
      <c r="F6" s="458">
        <v>15949</v>
      </c>
      <c r="G6" s="458">
        <v>6563</v>
      </c>
      <c r="H6" s="457">
        <v>2.4</v>
      </c>
      <c r="I6" s="763">
        <v>1.5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8486</v>
      </c>
      <c r="C7" s="612">
        <v>3203</v>
      </c>
      <c r="D7" s="612">
        <v>5283</v>
      </c>
      <c r="E7" s="601">
        <v>15569</v>
      </c>
      <c r="F7" s="612">
        <v>5386</v>
      </c>
      <c r="G7" s="612">
        <v>10183</v>
      </c>
      <c r="H7" s="947">
        <v>1.7</v>
      </c>
      <c r="I7" s="948">
        <v>1.9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6310</v>
      </c>
      <c r="C14" s="674">
        <f t="shared" ref="C14:D14" si="0">IF(ISBLANK(C5),"",C5)</f>
        <v>4033</v>
      </c>
      <c r="D14" s="669">
        <f t="shared" si="0"/>
        <v>2277</v>
      </c>
      <c r="F14" s="884">
        <f>A5</f>
        <v>2020</v>
      </c>
      <c r="G14" s="674">
        <f>IF(ISBLANK(E5),"",E5)</f>
        <v>9217</v>
      </c>
      <c r="H14" s="674">
        <f t="shared" ref="H14:I16" si="1">IF(ISBLANK(F5),"",F5)</f>
        <v>6039</v>
      </c>
      <c r="I14" s="669">
        <f t="shared" si="1"/>
        <v>3178</v>
      </c>
      <c r="J14" s="756"/>
      <c r="K14" s="884">
        <f>A5</f>
        <v>2020</v>
      </c>
      <c r="L14" s="674">
        <f>IF(ISBLANK(H5),"",H5)</f>
        <v>1.5</v>
      </c>
      <c r="M14" s="669">
        <f>IF(ISBLANK(I5),"",I5)</f>
        <v>1.4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10871</v>
      </c>
      <c r="C15" s="879">
        <f t="shared" si="3"/>
        <v>6614</v>
      </c>
      <c r="D15" s="886">
        <f t="shared" si="3"/>
        <v>4257</v>
      </c>
      <c r="F15" s="890">
        <f t="shared" ref="F15:F16" si="4">A6</f>
        <v>2021</v>
      </c>
      <c r="G15" s="853">
        <f t="shared" ref="G15:G16" si="5">IF(ISBLANK(E6),"",E6)</f>
        <v>22512</v>
      </c>
      <c r="H15" s="853">
        <f t="shared" si="1"/>
        <v>15949</v>
      </c>
      <c r="I15" s="670">
        <f t="shared" si="1"/>
        <v>6563</v>
      </c>
      <c r="J15" s="211"/>
      <c r="K15" s="890">
        <f t="shared" ref="K15:K16" si="6">A6</f>
        <v>2021</v>
      </c>
      <c r="L15" s="853">
        <f t="shared" ref="L15:M16" si="7">IF(ISBLANK(H6),"",H6)</f>
        <v>2.4</v>
      </c>
      <c r="M15" s="670">
        <f t="shared" si="7"/>
        <v>1.5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8486</v>
      </c>
      <c r="C16" s="888">
        <f t="shared" si="3"/>
        <v>3203</v>
      </c>
      <c r="D16" s="889">
        <f t="shared" si="3"/>
        <v>5283</v>
      </c>
      <c r="F16" s="891">
        <f t="shared" si="4"/>
        <v>2022</v>
      </c>
      <c r="G16" s="676">
        <f t="shared" si="5"/>
        <v>15569</v>
      </c>
      <c r="H16" s="676">
        <f t="shared" si="1"/>
        <v>5386</v>
      </c>
      <c r="I16" s="671">
        <f t="shared" si="1"/>
        <v>10183</v>
      </c>
      <c r="J16" s="211"/>
      <c r="K16" s="891">
        <f t="shared" si="6"/>
        <v>2022</v>
      </c>
      <c r="L16" s="676">
        <f t="shared" si="7"/>
        <v>1.7</v>
      </c>
      <c r="M16" s="671">
        <f t="shared" si="7"/>
        <v>1.9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6310</v>
      </c>
      <c r="C22" s="674">
        <f t="shared" ref="C22:D22" si="8">IF(ISBLANK(C5),"",C5)</f>
        <v>4033</v>
      </c>
      <c r="D22" s="669">
        <f t="shared" si="8"/>
        <v>2277</v>
      </c>
      <c r="F22" s="884">
        <f>A5</f>
        <v>2020</v>
      </c>
      <c r="G22" s="674">
        <f>IF(ISBLANK(E5),"",E5)</f>
        <v>9217</v>
      </c>
      <c r="H22" s="674">
        <f t="shared" ref="H22:I24" si="9">IF(ISBLANK(F5),"",F5)</f>
        <v>6039</v>
      </c>
      <c r="I22" s="669">
        <f t="shared" si="9"/>
        <v>3178</v>
      </c>
      <c r="J22" s="756"/>
      <c r="K22" s="884">
        <f>A5</f>
        <v>2020</v>
      </c>
      <c r="L22" s="674">
        <f>IF(ISBLANK(H5),"",H5)</f>
        <v>1.5</v>
      </c>
      <c r="M22" s="669">
        <f>IF(ISBLANK(I5),"",I5)</f>
        <v>1.4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10871</v>
      </c>
      <c r="C23" s="853">
        <f t="shared" si="11"/>
        <v>6614</v>
      </c>
      <c r="D23" s="670">
        <f t="shared" si="11"/>
        <v>4257</v>
      </c>
      <c r="F23" s="890">
        <f t="shared" ref="F23:F24" si="12">A6</f>
        <v>2021</v>
      </c>
      <c r="G23" s="853">
        <f t="shared" ref="G23:G24" si="13">IF(ISBLANK(E6),"",E6)</f>
        <v>22512</v>
      </c>
      <c r="H23" s="853">
        <f t="shared" si="9"/>
        <v>15949</v>
      </c>
      <c r="I23" s="670">
        <f t="shared" si="9"/>
        <v>6563</v>
      </c>
      <c r="J23" s="211"/>
      <c r="K23" s="890">
        <f t="shared" ref="K23:K24" si="14">A6</f>
        <v>2021</v>
      </c>
      <c r="L23" s="853">
        <f t="shared" ref="L23:M24" si="15">IF(ISBLANK(H6),"",H6)</f>
        <v>2.4</v>
      </c>
      <c r="M23" s="670">
        <f t="shared" si="15"/>
        <v>1.5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8486</v>
      </c>
      <c r="C24" s="676">
        <f t="shared" si="11"/>
        <v>3203</v>
      </c>
      <c r="D24" s="671">
        <f t="shared" si="11"/>
        <v>5283</v>
      </c>
      <c r="F24" s="891">
        <f t="shared" si="12"/>
        <v>2022</v>
      </c>
      <c r="G24" s="676">
        <f t="shared" si="13"/>
        <v>15569</v>
      </c>
      <c r="H24" s="676">
        <f t="shared" si="9"/>
        <v>5386</v>
      </c>
      <c r="I24" s="671">
        <f t="shared" si="9"/>
        <v>10183</v>
      </c>
      <c r="J24" s="211"/>
      <c r="K24" s="891">
        <f t="shared" si="14"/>
        <v>2022</v>
      </c>
      <c r="L24" s="676">
        <f t="shared" si="15"/>
        <v>1.7</v>
      </c>
      <c r="M24" s="671">
        <f t="shared" si="15"/>
        <v>1.9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112</v>
      </c>
      <c r="C3" s="71">
        <v>49</v>
      </c>
      <c r="D3" s="71">
        <v>16.100000000000001</v>
      </c>
      <c r="F3" s="105" t="s">
        <v>537</v>
      </c>
      <c r="G3" s="97">
        <f>IF(ISBLANK(B3),"",B3)</f>
        <v>112</v>
      </c>
      <c r="H3" s="97">
        <f>IF(ISBLANK(B4),"",B4)</f>
        <v>172</v>
      </c>
      <c r="I3" s="97">
        <f>IF(ISBLANK(B5),"",B5)</f>
        <v>157</v>
      </c>
      <c r="J3" s="365"/>
    </row>
    <row r="4" spans="1:12" x14ac:dyDescent="0.25">
      <c r="A4" s="286">
        <v>2021</v>
      </c>
      <c r="B4" s="214">
        <v>172</v>
      </c>
      <c r="C4" s="214">
        <v>35</v>
      </c>
      <c r="D4" s="214">
        <v>16.5</v>
      </c>
      <c r="F4" s="130" t="s">
        <v>538</v>
      </c>
      <c r="G4" s="98">
        <f>IF(ISBLANK(C3),"",C3)</f>
        <v>49</v>
      </c>
      <c r="H4" s="98">
        <f>IF(ISBLANK(C4),"",C4)</f>
        <v>35</v>
      </c>
      <c r="I4" s="98">
        <f>IF(ISBLANK(C5),"",C5)</f>
        <v>57</v>
      </c>
      <c r="J4" s="365"/>
    </row>
    <row r="5" spans="1:12" x14ac:dyDescent="0.25">
      <c r="A5" s="218">
        <v>2022</v>
      </c>
      <c r="B5" s="168">
        <v>157</v>
      </c>
      <c r="C5" s="168">
        <v>57</v>
      </c>
      <c r="D5" s="168">
        <v>14.8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112</v>
      </c>
      <c r="H8" s="97">
        <f>IF(ISBLANK(B4),"",B4)</f>
        <v>172</v>
      </c>
      <c r="I8" s="97">
        <f>IF(ISBLANK(B5),"",B5)</f>
        <v>157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49</v>
      </c>
      <c r="H9" s="98">
        <f>IF(ISBLANK(C4),"",C4)</f>
        <v>35</v>
      </c>
      <c r="I9" s="98">
        <f>IF(ISBLANK(C5),"",C5)</f>
        <v>57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16.100000000000001</v>
      </c>
      <c r="H13" s="132">
        <f>IF(ISBLANK(D4),"",D4)</f>
        <v>16.5</v>
      </c>
      <c r="I13" s="132">
        <f>IF(ISBLANK(D5),"",D5)</f>
        <v>14.8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761</v>
      </c>
      <c r="C4" s="110">
        <v>806</v>
      </c>
      <c r="E4" s="29" t="s">
        <v>540</v>
      </c>
      <c r="F4" s="163">
        <f>B4/($B$22+$C$22)*100</f>
        <v>2.1410083277065044</v>
      </c>
      <c r="G4" s="163">
        <f>C4/($B$22+$C$22)*100</f>
        <v>2.2676119738915146</v>
      </c>
      <c r="J4" s="29" t="s">
        <v>540</v>
      </c>
      <c r="K4" s="163">
        <f>G4</f>
        <v>2.2676119738915146</v>
      </c>
    </row>
    <row r="5" spans="1:11" x14ac:dyDescent="0.25">
      <c r="A5" s="202" t="s">
        <v>541</v>
      </c>
      <c r="B5" s="212">
        <v>779</v>
      </c>
      <c r="C5" s="160">
        <v>845</v>
      </c>
      <c r="E5" s="29" t="s">
        <v>541</v>
      </c>
      <c r="F5" s="163">
        <f t="shared" ref="F5:G21" si="0">B5/($B$22+$C$22)*100</f>
        <v>2.1916497861805087</v>
      </c>
      <c r="G5" s="163">
        <f t="shared" si="0"/>
        <v>2.3773351339185234</v>
      </c>
      <c r="J5" s="29" t="s">
        <v>541</v>
      </c>
      <c r="K5" s="163">
        <f t="shared" ref="K5:K21" si="1">G5</f>
        <v>2.3773351339185234</v>
      </c>
    </row>
    <row r="6" spans="1:11" x14ac:dyDescent="0.25">
      <c r="A6" s="202" t="s">
        <v>542</v>
      </c>
      <c r="B6" s="212">
        <v>794</v>
      </c>
      <c r="C6" s="160">
        <v>915</v>
      </c>
      <c r="E6" s="29" t="s">
        <v>542</v>
      </c>
      <c r="F6" s="163">
        <f t="shared" si="0"/>
        <v>2.2338510015755122</v>
      </c>
      <c r="G6" s="163">
        <f t="shared" si="0"/>
        <v>2.574274139095206</v>
      </c>
      <c r="J6" s="29" t="s">
        <v>542</v>
      </c>
      <c r="K6" s="163">
        <f t="shared" si="1"/>
        <v>2.574274139095206</v>
      </c>
    </row>
    <row r="7" spans="1:11" x14ac:dyDescent="0.25">
      <c r="A7" s="202" t="s">
        <v>543</v>
      </c>
      <c r="B7" s="212">
        <v>950</v>
      </c>
      <c r="C7" s="160">
        <v>940</v>
      </c>
      <c r="E7" s="29" t="s">
        <v>543</v>
      </c>
      <c r="F7" s="163">
        <f t="shared" si="0"/>
        <v>2.6727436416835473</v>
      </c>
      <c r="G7" s="163">
        <f t="shared" si="0"/>
        <v>2.6446094980868784</v>
      </c>
      <c r="J7" s="29" t="s">
        <v>543</v>
      </c>
      <c r="K7" s="163">
        <f t="shared" si="1"/>
        <v>2.6446094980868784</v>
      </c>
    </row>
    <row r="8" spans="1:11" x14ac:dyDescent="0.25">
      <c r="A8" s="202" t="s">
        <v>544</v>
      </c>
      <c r="B8" s="212">
        <v>869</v>
      </c>
      <c r="C8" s="160">
        <v>932</v>
      </c>
      <c r="E8" s="29" t="s">
        <v>544</v>
      </c>
      <c r="F8" s="163">
        <f t="shared" si="0"/>
        <v>2.444857078550529</v>
      </c>
      <c r="G8" s="163">
        <f t="shared" si="0"/>
        <v>2.622102183209543</v>
      </c>
      <c r="J8" s="29" t="s">
        <v>544</v>
      </c>
      <c r="K8" s="163">
        <f t="shared" si="1"/>
        <v>2.622102183209543</v>
      </c>
    </row>
    <row r="9" spans="1:11" x14ac:dyDescent="0.25">
      <c r="A9" s="202" t="s">
        <v>545</v>
      </c>
      <c r="B9" s="212">
        <v>876</v>
      </c>
      <c r="C9" s="160">
        <v>1063</v>
      </c>
      <c r="E9" s="29" t="s">
        <v>545</v>
      </c>
      <c r="F9" s="163">
        <f t="shared" si="0"/>
        <v>2.4645509790681972</v>
      </c>
      <c r="G9" s="163">
        <f t="shared" si="0"/>
        <v>2.9906594643259057</v>
      </c>
      <c r="J9" s="29" t="s">
        <v>545</v>
      </c>
      <c r="K9" s="163">
        <f t="shared" si="1"/>
        <v>2.9906594643259057</v>
      </c>
    </row>
    <row r="10" spans="1:11" x14ac:dyDescent="0.25">
      <c r="A10" s="202" t="s">
        <v>546</v>
      </c>
      <c r="B10" s="212">
        <v>943</v>
      </c>
      <c r="C10" s="160">
        <v>1050</v>
      </c>
      <c r="E10" s="29" t="s">
        <v>546</v>
      </c>
      <c r="F10" s="163">
        <f t="shared" si="0"/>
        <v>2.6530497411658791</v>
      </c>
      <c r="G10" s="163">
        <f t="shared" si="0"/>
        <v>2.9540850776502361</v>
      </c>
      <c r="J10" s="29" t="s">
        <v>546</v>
      </c>
      <c r="K10" s="163">
        <f t="shared" si="1"/>
        <v>2.9540850776502361</v>
      </c>
    </row>
    <row r="11" spans="1:11" x14ac:dyDescent="0.25">
      <c r="A11" s="202" t="s">
        <v>547</v>
      </c>
      <c r="B11" s="212">
        <v>1058</v>
      </c>
      <c r="C11" s="160">
        <v>1160</v>
      </c>
      <c r="E11" s="29" t="s">
        <v>547</v>
      </c>
      <c r="F11" s="163">
        <f t="shared" si="0"/>
        <v>2.9765923925275715</v>
      </c>
      <c r="G11" s="163">
        <f t="shared" si="0"/>
        <v>3.2635606572135947</v>
      </c>
      <c r="J11" s="29" t="s">
        <v>547</v>
      </c>
      <c r="K11" s="163">
        <f t="shared" si="1"/>
        <v>3.2635606572135947</v>
      </c>
    </row>
    <row r="12" spans="1:11" x14ac:dyDescent="0.25">
      <c r="A12" s="202" t="s">
        <v>548</v>
      </c>
      <c r="B12" s="212">
        <v>1090</v>
      </c>
      <c r="C12" s="160">
        <v>1231</v>
      </c>
      <c r="E12" s="29" t="s">
        <v>548</v>
      </c>
      <c r="F12" s="163">
        <f t="shared" si="0"/>
        <v>3.0666216520369121</v>
      </c>
      <c r="G12" s="163">
        <f t="shared" si="0"/>
        <v>3.4633130767499436</v>
      </c>
      <c r="J12" s="29" t="s">
        <v>548</v>
      </c>
      <c r="K12" s="163">
        <f t="shared" si="1"/>
        <v>3.4633130767499436</v>
      </c>
    </row>
    <row r="13" spans="1:11" x14ac:dyDescent="0.25">
      <c r="A13" s="202" t="s">
        <v>549</v>
      </c>
      <c r="B13" s="212">
        <v>1216</v>
      </c>
      <c r="C13" s="160">
        <v>1263</v>
      </c>
      <c r="E13" s="29" t="s">
        <v>549</v>
      </c>
      <c r="F13" s="163">
        <f t="shared" si="0"/>
        <v>3.4211118613549405</v>
      </c>
      <c r="G13" s="163">
        <f t="shared" si="0"/>
        <v>3.5533423362592846</v>
      </c>
      <c r="J13" s="29" t="s">
        <v>549</v>
      </c>
      <c r="K13" s="163">
        <f t="shared" si="1"/>
        <v>3.5533423362592846</v>
      </c>
    </row>
    <row r="14" spans="1:11" x14ac:dyDescent="0.25">
      <c r="A14" s="202" t="s">
        <v>550</v>
      </c>
      <c r="B14" s="212">
        <v>1217</v>
      </c>
      <c r="C14" s="160">
        <v>1294</v>
      </c>
      <c r="E14" s="29" t="s">
        <v>550</v>
      </c>
      <c r="F14" s="163">
        <f t="shared" si="0"/>
        <v>3.4239252757146073</v>
      </c>
      <c r="G14" s="163">
        <f t="shared" si="0"/>
        <v>3.640558181408958</v>
      </c>
      <c r="J14" s="29" t="s">
        <v>550</v>
      </c>
      <c r="K14" s="163">
        <f t="shared" si="1"/>
        <v>3.640558181408958</v>
      </c>
    </row>
    <row r="15" spans="1:11" x14ac:dyDescent="0.25">
      <c r="A15" s="202" t="s">
        <v>551</v>
      </c>
      <c r="B15" s="212">
        <v>1230</v>
      </c>
      <c r="C15" s="160">
        <v>1217</v>
      </c>
      <c r="E15" s="29" t="s">
        <v>551</v>
      </c>
      <c r="F15" s="163">
        <f t="shared" si="0"/>
        <v>3.4604996623902768</v>
      </c>
      <c r="G15" s="163">
        <f t="shared" si="0"/>
        <v>3.4239252757146073</v>
      </c>
      <c r="J15" s="29" t="s">
        <v>551</v>
      </c>
      <c r="K15" s="163">
        <f t="shared" si="1"/>
        <v>3.4239252757146073</v>
      </c>
    </row>
    <row r="16" spans="1:11" x14ac:dyDescent="0.25">
      <c r="A16" s="202" t="s">
        <v>552</v>
      </c>
      <c r="B16" s="212">
        <v>1409</v>
      </c>
      <c r="C16" s="160">
        <v>1242</v>
      </c>
      <c r="E16" s="29" t="s">
        <v>552</v>
      </c>
      <c r="F16" s="163">
        <f t="shared" si="0"/>
        <v>3.9641008327706508</v>
      </c>
      <c r="G16" s="163">
        <f t="shared" si="0"/>
        <v>3.4942606347062797</v>
      </c>
      <c r="J16" s="29" t="s">
        <v>552</v>
      </c>
      <c r="K16" s="163">
        <f t="shared" si="1"/>
        <v>3.4942606347062797</v>
      </c>
    </row>
    <row r="17" spans="1:11" x14ac:dyDescent="0.25">
      <c r="A17" s="202" t="s">
        <v>553</v>
      </c>
      <c r="B17" s="212">
        <v>1595</v>
      </c>
      <c r="C17" s="160">
        <v>1413</v>
      </c>
      <c r="E17" s="29" t="s">
        <v>553</v>
      </c>
      <c r="F17" s="163">
        <f t="shared" si="0"/>
        <v>4.4873959036686921</v>
      </c>
      <c r="G17" s="163">
        <f t="shared" si="0"/>
        <v>3.9753544902093179</v>
      </c>
      <c r="J17" s="29" t="s">
        <v>553</v>
      </c>
      <c r="K17" s="163">
        <f t="shared" si="1"/>
        <v>3.9753544902093179</v>
      </c>
    </row>
    <row r="18" spans="1:11" x14ac:dyDescent="0.25">
      <c r="A18" s="202" t="s">
        <v>554</v>
      </c>
      <c r="B18" s="212">
        <v>1392</v>
      </c>
      <c r="C18" s="160">
        <v>1159</v>
      </c>
      <c r="E18" s="29" t="s">
        <v>554</v>
      </c>
      <c r="F18" s="163">
        <f t="shared" si="0"/>
        <v>3.9162727886563129</v>
      </c>
      <c r="G18" s="163">
        <f t="shared" si="0"/>
        <v>3.260747242853927</v>
      </c>
      <c r="J18" s="29" t="s">
        <v>554</v>
      </c>
      <c r="K18" s="163">
        <f t="shared" si="1"/>
        <v>3.260747242853927</v>
      </c>
    </row>
    <row r="19" spans="1:11" x14ac:dyDescent="0.25">
      <c r="A19" s="202" t="s">
        <v>555</v>
      </c>
      <c r="B19" s="212">
        <v>782</v>
      </c>
      <c r="C19" s="160">
        <v>557</v>
      </c>
      <c r="E19" s="29" t="s">
        <v>555</v>
      </c>
      <c r="F19" s="163">
        <f t="shared" si="0"/>
        <v>2.2000900292595094</v>
      </c>
      <c r="G19" s="163">
        <f t="shared" si="0"/>
        <v>1.5670717983344586</v>
      </c>
      <c r="J19" s="29" t="s">
        <v>555</v>
      </c>
      <c r="K19" s="163">
        <f t="shared" si="1"/>
        <v>1.5670717983344586</v>
      </c>
    </row>
    <row r="20" spans="1:11" x14ac:dyDescent="0.25">
      <c r="A20" s="202" t="s">
        <v>556</v>
      </c>
      <c r="B20" s="212">
        <v>561</v>
      </c>
      <c r="C20" s="160">
        <v>346</v>
      </c>
      <c r="E20" s="29" t="s">
        <v>556</v>
      </c>
      <c r="F20" s="163">
        <f t="shared" si="0"/>
        <v>1.5783254557731263</v>
      </c>
      <c r="G20" s="163">
        <f t="shared" si="0"/>
        <v>0.9734413684447446</v>
      </c>
      <c r="J20" s="29" t="s">
        <v>556</v>
      </c>
      <c r="K20" s="163">
        <f t="shared" si="1"/>
        <v>0.9734413684447446</v>
      </c>
    </row>
    <row r="21" spans="1:11" x14ac:dyDescent="0.25">
      <c r="A21" s="203" t="s">
        <v>557</v>
      </c>
      <c r="B21" s="72">
        <v>378</v>
      </c>
      <c r="C21" s="111">
        <v>211</v>
      </c>
      <c r="E21" s="31" t="s">
        <v>557</v>
      </c>
      <c r="F21" s="163">
        <f t="shared" si="0"/>
        <v>1.0634706279540851</v>
      </c>
      <c r="G21" s="163">
        <f t="shared" si="0"/>
        <v>0.59363042988971415</v>
      </c>
      <c r="J21" s="31" t="s">
        <v>557</v>
      </c>
      <c r="K21" s="210">
        <f t="shared" si="1"/>
        <v>0.59363042988971415</v>
      </c>
    </row>
    <row r="22" spans="1:11" x14ac:dyDescent="0.25">
      <c r="A22" s="309" t="s">
        <v>16</v>
      </c>
      <c r="B22" s="121">
        <f>SUM(B4:B21)</f>
        <v>17900</v>
      </c>
      <c r="C22" s="124">
        <f>SUM(C4:C21)</f>
        <v>17644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1067</v>
      </c>
      <c r="C3" s="110">
        <v>1665</v>
      </c>
      <c r="E3" s="297" t="s">
        <v>709</v>
      </c>
      <c r="F3" s="71">
        <v>51.05</v>
      </c>
      <c r="G3" s="71">
        <v>53.97</v>
      </c>
      <c r="K3" s="122" t="s">
        <v>16</v>
      </c>
      <c r="L3" s="71">
        <v>3.17</v>
      </c>
      <c r="M3" s="71">
        <v>2.79</v>
      </c>
    </row>
    <row r="4" spans="1:16" x14ac:dyDescent="0.25">
      <c r="A4" s="202" t="s">
        <v>704</v>
      </c>
      <c r="B4" s="212">
        <v>1215</v>
      </c>
      <c r="C4" s="160">
        <v>1710</v>
      </c>
      <c r="E4" s="298" t="s">
        <v>710</v>
      </c>
      <c r="F4" s="214">
        <v>39.57</v>
      </c>
      <c r="G4" s="214">
        <v>35.9</v>
      </c>
      <c r="K4" s="215" t="s">
        <v>212</v>
      </c>
      <c r="L4" s="214">
        <v>3.07</v>
      </c>
      <c r="M4" s="214">
        <v>2.7</v>
      </c>
      <c r="N4" s="211"/>
    </row>
    <row r="5" spans="1:16" x14ac:dyDescent="0.25">
      <c r="A5" s="202" t="s">
        <v>705</v>
      </c>
      <c r="B5" s="212">
        <v>997</v>
      </c>
      <c r="C5" s="160">
        <v>1184</v>
      </c>
      <c r="E5" s="298" t="s">
        <v>711</v>
      </c>
      <c r="F5" s="214">
        <v>7.91</v>
      </c>
      <c r="G5" s="214">
        <v>8.39</v>
      </c>
      <c r="K5" s="123" t="s">
        <v>213</v>
      </c>
      <c r="L5" s="73">
        <v>3.24</v>
      </c>
      <c r="M5" s="73">
        <v>2.85</v>
      </c>
      <c r="N5" s="211"/>
    </row>
    <row r="6" spans="1:16" x14ac:dyDescent="0.25">
      <c r="A6" s="202" t="s">
        <v>706</v>
      </c>
      <c r="B6" s="212">
        <v>965</v>
      </c>
      <c r="C6" s="160">
        <v>1190</v>
      </c>
      <c r="E6" s="298" t="s">
        <v>712</v>
      </c>
      <c r="F6" s="214">
        <v>1.24</v>
      </c>
      <c r="G6" s="214">
        <v>1.38</v>
      </c>
      <c r="K6" s="226"/>
      <c r="L6" s="164"/>
      <c r="M6" s="211"/>
    </row>
    <row r="7" spans="1:16" x14ac:dyDescent="0.25">
      <c r="A7" s="202" t="s">
        <v>707</v>
      </c>
      <c r="B7" s="212">
        <v>510</v>
      </c>
      <c r="C7" s="160">
        <v>842</v>
      </c>
      <c r="E7" s="299" t="s">
        <v>713</v>
      </c>
      <c r="F7" s="73">
        <v>0.22</v>
      </c>
      <c r="G7" s="73">
        <v>0.36</v>
      </c>
      <c r="K7" s="227"/>
      <c r="L7" s="211"/>
      <c r="M7" s="211"/>
    </row>
    <row r="8" spans="1:16" x14ac:dyDescent="0.25">
      <c r="A8" s="203" t="s">
        <v>708</v>
      </c>
      <c r="B8" s="72">
        <v>478</v>
      </c>
      <c r="C8" s="111">
        <v>1076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21.716447110995173</v>
      </c>
      <c r="C13" s="301">
        <f>B3/SUM(B3:B8)*100</f>
        <v>20.393730886850154</v>
      </c>
      <c r="E13" s="217" t="s">
        <v>836</v>
      </c>
      <c r="F13" s="289">
        <f>IF(ISBLANK(F3),"",F3)</f>
        <v>51.05</v>
      </c>
      <c r="G13" s="289">
        <f>IF(ISBLANK(G3),"",G3)</f>
        <v>53.97</v>
      </c>
    </row>
    <row r="14" spans="1:16" x14ac:dyDescent="0.25">
      <c r="A14" s="220" t="s">
        <v>825</v>
      </c>
      <c r="B14" s="305">
        <f>C4/SUM(C3:C8)*100</f>
        <v>22.303378113995041</v>
      </c>
      <c r="C14" s="302">
        <f>B4/SUM(B3:B8)*100</f>
        <v>23.222477064220186</v>
      </c>
      <c r="E14" s="286" t="s">
        <v>837</v>
      </c>
      <c r="F14" s="290">
        <f t="shared" ref="F14:G17" si="0">IF(ISBLANK(F4),"",F4)</f>
        <v>39.57</v>
      </c>
      <c r="G14" s="290">
        <f t="shared" si="0"/>
        <v>35.9</v>
      </c>
    </row>
    <row r="15" spans="1:16" x14ac:dyDescent="0.25">
      <c r="A15" s="220" t="s">
        <v>826</v>
      </c>
      <c r="B15" s="305">
        <f>C5/SUM(C3:C8)*100</f>
        <v>15.442806834485456</v>
      </c>
      <c r="C15" s="302">
        <f>B5/SUM(B3:B8)*100</f>
        <v>19.055810397553515</v>
      </c>
      <c r="E15" s="286" t="s">
        <v>838</v>
      </c>
      <c r="F15" s="290">
        <f t="shared" si="0"/>
        <v>7.91</v>
      </c>
      <c r="G15" s="290">
        <f t="shared" si="0"/>
        <v>8.39</v>
      </c>
    </row>
    <row r="16" spans="1:16" x14ac:dyDescent="0.25">
      <c r="A16" s="220" t="s">
        <v>827</v>
      </c>
      <c r="B16" s="305">
        <f>C6/SUM(C3:C8)*100</f>
        <v>15.521064301552107</v>
      </c>
      <c r="C16" s="302">
        <f>B6/SUM(B3:B8)*100</f>
        <v>18.444189602446485</v>
      </c>
      <c r="E16" s="286" t="s">
        <v>839</v>
      </c>
      <c r="F16" s="290">
        <f t="shared" si="0"/>
        <v>1.24</v>
      </c>
      <c r="G16" s="290">
        <f t="shared" si="0"/>
        <v>1.38</v>
      </c>
    </row>
    <row r="17" spans="1:18" x14ac:dyDescent="0.25">
      <c r="A17" s="220" t="s">
        <v>828</v>
      </c>
      <c r="B17" s="305">
        <f>C7/SUM(C3:C8)*100</f>
        <v>10.982131211686449</v>
      </c>
      <c r="C17" s="302">
        <f>B7/SUM(B3:B8)*100</f>
        <v>9.7477064220183482</v>
      </c>
      <c r="E17" s="219" t="s">
        <v>840</v>
      </c>
      <c r="F17" s="291">
        <f t="shared" si="0"/>
        <v>0.22</v>
      </c>
      <c r="G17" s="291">
        <f t="shared" si="0"/>
        <v>0.36</v>
      </c>
    </row>
    <row r="18" spans="1:18" x14ac:dyDescent="0.25">
      <c r="A18" s="221" t="s">
        <v>829</v>
      </c>
      <c r="B18" s="306">
        <f>C8/SUM(C3:C8)*100</f>
        <v>14.034172427285771</v>
      </c>
      <c r="C18" s="303">
        <f>B8/SUM(B3:B8)*100</f>
        <v>9.1360856269113153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21.716447110995173</v>
      </c>
      <c r="C22" s="301">
        <f>C13</f>
        <v>20.393730886850154</v>
      </c>
    </row>
    <row r="23" spans="1:18" x14ac:dyDescent="0.25">
      <c r="A23" s="220" t="s">
        <v>831</v>
      </c>
      <c r="B23" s="305">
        <f t="shared" ref="B23:C27" si="1">B14</f>
        <v>22.303378113995041</v>
      </c>
      <c r="C23" s="302">
        <f t="shared" si="1"/>
        <v>23.222477064220186</v>
      </c>
    </row>
    <row r="24" spans="1:18" x14ac:dyDescent="0.25">
      <c r="A24" s="307" t="s">
        <v>832</v>
      </c>
      <c r="B24" s="305">
        <f t="shared" si="1"/>
        <v>15.442806834485456</v>
      </c>
      <c r="C24" s="302">
        <f t="shared" si="1"/>
        <v>19.055810397553515</v>
      </c>
    </row>
    <row r="25" spans="1:18" x14ac:dyDescent="0.25">
      <c r="A25" s="220" t="s">
        <v>833</v>
      </c>
      <c r="B25" s="305">
        <f t="shared" si="1"/>
        <v>15.521064301552107</v>
      </c>
      <c r="C25" s="302">
        <f t="shared" si="1"/>
        <v>18.444189602446485</v>
      </c>
    </row>
    <row r="26" spans="1:18" x14ac:dyDescent="0.25">
      <c r="A26" s="220" t="s">
        <v>834</v>
      </c>
      <c r="B26" s="305">
        <f t="shared" si="1"/>
        <v>10.982131211686449</v>
      </c>
      <c r="C26" s="302">
        <f t="shared" si="1"/>
        <v>9.7477064220183482</v>
      </c>
    </row>
    <row r="27" spans="1:18" x14ac:dyDescent="0.25">
      <c r="A27" s="308" t="s">
        <v>835</v>
      </c>
      <c r="B27" s="306">
        <f t="shared" si="1"/>
        <v>14.034172427285771</v>
      </c>
      <c r="C27" s="303">
        <f t="shared" si="1"/>
        <v>9.1360856269113153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1473</v>
      </c>
      <c r="C34" s="110">
        <v>2048</v>
      </c>
      <c r="E34" s="297" t="s">
        <v>709</v>
      </c>
      <c r="F34" s="71">
        <v>53.97</v>
      </c>
      <c r="G34" s="211"/>
      <c r="K34" s="122" t="s">
        <v>16</v>
      </c>
      <c r="L34" s="71">
        <v>2.79</v>
      </c>
      <c r="M34" s="211"/>
    </row>
    <row r="35" spans="1:16" x14ac:dyDescent="0.25">
      <c r="A35" s="202" t="s">
        <v>704</v>
      </c>
      <c r="B35" s="212">
        <v>1395</v>
      </c>
      <c r="C35" s="160">
        <v>1831</v>
      </c>
      <c r="E35" s="298" t="s">
        <v>710</v>
      </c>
      <c r="F35" s="214">
        <v>35.9</v>
      </c>
      <c r="G35" s="211"/>
      <c r="K35" s="215" t="s">
        <v>212</v>
      </c>
      <c r="L35" s="214">
        <v>2.7</v>
      </c>
      <c r="M35" s="211"/>
      <c r="N35" s="29" t="s">
        <v>876</v>
      </c>
    </row>
    <row r="36" spans="1:16" x14ac:dyDescent="0.25">
      <c r="A36" s="202" t="s">
        <v>705</v>
      </c>
      <c r="B36" s="212">
        <v>1048</v>
      </c>
      <c r="C36" s="160">
        <v>1126</v>
      </c>
      <c r="E36" s="298" t="s">
        <v>711</v>
      </c>
      <c r="F36" s="214">
        <v>8.39</v>
      </c>
      <c r="G36" s="211"/>
      <c r="K36" s="123" t="s">
        <v>213</v>
      </c>
      <c r="L36" s="73">
        <v>2.85</v>
      </c>
      <c r="M36" s="211"/>
      <c r="N36" s="288">
        <v>2022</v>
      </c>
    </row>
    <row r="37" spans="1:16" x14ac:dyDescent="0.25">
      <c r="A37" s="202" t="s">
        <v>706</v>
      </c>
      <c r="B37" s="212">
        <v>785</v>
      </c>
      <c r="C37" s="160">
        <v>978</v>
      </c>
      <c r="E37" s="298" t="s">
        <v>712</v>
      </c>
      <c r="F37" s="214">
        <v>1.38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401</v>
      </c>
      <c r="C38" s="160">
        <v>641</v>
      </c>
      <c r="E38" s="299" t="s">
        <v>713</v>
      </c>
      <c r="F38" s="73">
        <v>0.36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310</v>
      </c>
      <c r="C39" s="111">
        <v>687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28.012583777868965</v>
      </c>
      <c r="C44" s="301">
        <f>B34/SUM(B34:B39)*100</f>
        <v>27.217294900221727</v>
      </c>
      <c r="E44" s="217" t="s">
        <v>836</v>
      </c>
      <c r="F44" s="289">
        <f>IF(ISBLANK(F34),"",F34)</f>
        <v>53.97</v>
      </c>
    </row>
    <row r="45" spans="1:16" x14ac:dyDescent="0.25">
      <c r="A45" s="220" t="s">
        <v>825</v>
      </c>
      <c r="B45" s="305">
        <f>C35/SUM(C34:C39)*100</f>
        <v>25.044453563124058</v>
      </c>
      <c r="C45" s="302">
        <f>B35/SUM(B34:B39)*100</f>
        <v>25.776053215077603</v>
      </c>
      <c r="E45" s="286" t="s">
        <v>837</v>
      </c>
      <c r="F45" s="290">
        <f t="shared" ref="F45:F48" si="2">IF(ISBLANK(F35),"",F35)</f>
        <v>35.9</v>
      </c>
    </row>
    <row r="46" spans="1:16" x14ac:dyDescent="0.25">
      <c r="A46" s="220" t="s">
        <v>826</v>
      </c>
      <c r="B46" s="305">
        <f>C36/SUM(C34:C39)*100</f>
        <v>15.401449870058814</v>
      </c>
      <c r="C46" s="302">
        <f>B36/SUM(B34:B39)*100</f>
        <v>19.364375461936437</v>
      </c>
      <c r="E46" s="286" t="s">
        <v>838</v>
      </c>
      <c r="F46" s="290">
        <f t="shared" si="2"/>
        <v>8.39</v>
      </c>
    </row>
    <row r="47" spans="1:16" x14ac:dyDescent="0.25">
      <c r="A47" s="220" t="s">
        <v>827</v>
      </c>
      <c r="B47" s="305">
        <f>C37/SUM(C34:C39)*100</f>
        <v>13.377102995486254</v>
      </c>
      <c r="C47" s="302">
        <f>B37/SUM(B34:B39)*100</f>
        <v>14.504804138950481</v>
      </c>
      <c r="E47" s="286" t="s">
        <v>839</v>
      </c>
      <c r="F47" s="290">
        <f t="shared" si="2"/>
        <v>1.38</v>
      </c>
    </row>
    <row r="48" spans="1:16" x14ac:dyDescent="0.25">
      <c r="A48" s="220" t="s">
        <v>828</v>
      </c>
      <c r="B48" s="305">
        <f>C38/SUM(C34:C39)*100</f>
        <v>8.7676104500068401</v>
      </c>
      <c r="C48" s="302">
        <f>B38/SUM(B34:B39)*100</f>
        <v>7.4094604582409467</v>
      </c>
      <c r="E48" s="219" t="s">
        <v>840</v>
      </c>
      <c r="F48" s="291">
        <f t="shared" si="2"/>
        <v>0.36</v>
      </c>
    </row>
    <row r="49" spans="1:3" x14ac:dyDescent="0.25">
      <c r="A49" s="221" t="s">
        <v>829</v>
      </c>
      <c r="B49" s="306">
        <f>C39/SUM(C34:C39)*100</f>
        <v>9.3967993434550667</v>
      </c>
      <c r="C49" s="303">
        <f>B39/SUM(B34:B39)*100</f>
        <v>5.7280118255728016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28.012583777868965</v>
      </c>
      <c r="C53" s="301">
        <f>C44</f>
        <v>27.217294900221727</v>
      </c>
    </row>
    <row r="54" spans="1:3" x14ac:dyDescent="0.25">
      <c r="A54" s="220" t="s">
        <v>831</v>
      </c>
      <c r="B54" s="305">
        <f t="shared" ref="B54:C54" si="3">B45</f>
        <v>25.044453563124058</v>
      </c>
      <c r="C54" s="302">
        <f t="shared" si="3"/>
        <v>25.776053215077603</v>
      </c>
    </row>
    <row r="55" spans="1:3" x14ac:dyDescent="0.25">
      <c r="A55" s="307" t="s">
        <v>832</v>
      </c>
      <c r="B55" s="305">
        <f t="shared" ref="B55:C55" si="4">B46</f>
        <v>15.401449870058814</v>
      </c>
      <c r="C55" s="302">
        <f t="shared" si="4"/>
        <v>19.364375461936437</v>
      </c>
    </row>
    <row r="56" spans="1:3" x14ac:dyDescent="0.25">
      <c r="A56" s="220" t="s">
        <v>833</v>
      </c>
      <c r="B56" s="305">
        <f t="shared" ref="B56:C56" si="5">B47</f>
        <v>13.377102995486254</v>
      </c>
      <c r="C56" s="302">
        <f t="shared" si="5"/>
        <v>14.504804138950481</v>
      </c>
    </row>
    <row r="57" spans="1:3" x14ac:dyDescent="0.25">
      <c r="A57" s="220" t="s">
        <v>834</v>
      </c>
      <c r="B57" s="305">
        <f t="shared" ref="B57:C57" si="6">B48</f>
        <v>8.7676104500068401</v>
      </c>
      <c r="C57" s="302">
        <f t="shared" si="6"/>
        <v>7.4094604582409467</v>
      </c>
    </row>
    <row r="58" spans="1:3" x14ac:dyDescent="0.25">
      <c r="A58" s="308" t="s">
        <v>835</v>
      </c>
      <c r="B58" s="306">
        <f t="shared" ref="B58:C58" si="7">B49</f>
        <v>9.3967993434550667</v>
      </c>
      <c r="C58" s="303">
        <f t="shared" si="7"/>
        <v>5.7280118255728016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2024-04-25T06:19:51Z</dcterms:modified>
</cp:coreProperties>
</file>